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3" sheetId="4" r:id="rId1"/>
    <sheet name="Лист1" sheetId="1" r:id="rId2"/>
    <sheet name="Лист2" sheetId="2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173" i="2" l="1"/>
  <c r="I171" i="2" s="1"/>
  <c r="I163" i="2" s="1"/>
  <c r="H307" i="2"/>
  <c r="H305" i="2"/>
  <c r="H34" i="2"/>
  <c r="D137" i="1"/>
  <c r="E8" i="1"/>
  <c r="H212" i="2"/>
  <c r="H217" i="2"/>
  <c r="I140" i="2"/>
  <c r="G140" i="2"/>
  <c r="H171" i="2"/>
  <c r="G305" i="2" l="1"/>
  <c r="H96" i="2"/>
  <c r="I96" i="2"/>
  <c r="H12" i="2"/>
  <c r="G309" i="2" l="1"/>
  <c r="G307" i="2" s="1"/>
  <c r="H294" i="2"/>
  <c r="H273" i="2" s="1"/>
  <c r="H285" i="2"/>
  <c r="H282" i="2"/>
  <c r="H248" i="2"/>
  <c r="H242" i="2" s="1"/>
  <c r="I231" i="2"/>
  <c r="H231" i="2"/>
  <c r="H202" i="2"/>
  <c r="H163" i="2"/>
  <c r="G173" i="2"/>
  <c r="G171" i="2"/>
  <c r="I115" i="2"/>
  <c r="H115" i="2"/>
  <c r="I32" i="2"/>
  <c r="H32" i="2"/>
  <c r="H10" i="2" s="1"/>
  <c r="H9" i="2" s="1"/>
  <c r="I12" i="2"/>
  <c r="G12" i="2" s="1"/>
  <c r="D128" i="1"/>
  <c r="D113" i="1"/>
  <c r="D87" i="1"/>
  <c r="D88" i="1"/>
  <c r="D89" i="1"/>
  <c r="D90" i="1"/>
  <c r="D86" i="1"/>
  <c r="D91" i="1"/>
  <c r="F128" i="1"/>
  <c r="D131" i="1"/>
  <c r="F61" i="1"/>
  <c r="E17" i="1"/>
  <c r="D17" i="1"/>
  <c r="G32" i="2" l="1"/>
  <c r="I90" i="2"/>
  <c r="E91" i="1"/>
  <c r="G308" i="2" l="1"/>
  <c r="G306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I273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I242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I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I183" i="2"/>
  <c r="H183" i="2"/>
  <c r="G183" i="2" s="1"/>
  <c r="G182" i="2"/>
  <c r="G181" i="2"/>
  <c r="G180" i="2"/>
  <c r="G179" i="2"/>
  <c r="G178" i="2"/>
  <c r="G177" i="2"/>
  <c r="G176" i="2"/>
  <c r="G175" i="2"/>
  <c r="G174" i="2"/>
  <c r="G172" i="2"/>
  <c r="G170" i="2"/>
  <c r="G169" i="2"/>
  <c r="G168" i="2"/>
  <c r="G167" i="2"/>
  <c r="G166" i="2"/>
  <c r="G165" i="2"/>
  <c r="G164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I143" i="2"/>
  <c r="H143" i="2"/>
  <c r="G143" i="2" s="1"/>
  <c r="G142" i="2"/>
  <c r="G141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H90" i="2"/>
  <c r="G90" i="2" s="1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H13" i="2"/>
  <c r="G13" i="2" s="1"/>
  <c r="I10" i="2"/>
  <c r="D133" i="1"/>
  <c r="F133" i="1"/>
  <c r="F91" i="1" s="1"/>
  <c r="F86" i="1"/>
  <c r="E76" i="1"/>
  <c r="E61" i="1" s="1"/>
  <c r="D76" i="1"/>
  <c r="D61" i="1" s="1"/>
  <c r="E25" i="1"/>
  <c r="D25" i="1"/>
  <c r="E10" i="1"/>
  <c r="D10" i="1"/>
  <c r="I9" i="2" l="1"/>
  <c r="G212" i="2"/>
  <c r="G163" i="2"/>
  <c r="F8" i="1"/>
  <c r="D8" i="1" s="1"/>
  <c r="G9" i="2" l="1"/>
</calcChain>
</file>

<file path=xl/sharedStrings.xml><?xml version="1.0" encoding="utf-8"?>
<sst xmlns="http://schemas.openxmlformats.org/spreadsheetml/2006/main" count="1030" uniqueCount="583">
  <si>
    <t>Հատված_1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</si>
  <si>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</si>
  <si>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</si>
  <si>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</si>
  <si>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</si>
  <si>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</si>
  <si>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</si>
  <si>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</si>
  <si>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</si>
  <si>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</si>
  <si>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1</t>
  </si>
  <si>
    <r>
      <t xml:space="preserve">ԸՆԴԱՄԵՆԸ  ԵԿԱՄՈՒՏՆԵՐ                    </t>
    </r>
    <r>
      <rPr>
        <sz val="10"/>
        <rFont val="Sylfaen"/>
        <family val="1"/>
      </rPr>
      <t>(տող 1100 + տող 1200+տող 1300)</t>
    </r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</si>
  <si>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</si>
  <si>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</si>
  <si>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</si>
  <si>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</si>
  <si>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</si>
  <si>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</si>
  <si>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</si>
  <si>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</si>
  <si>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</si>
  <si>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</si>
  <si>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</si>
  <si>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</si>
  <si>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</si>
  <si>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</si>
  <si>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</si>
  <si>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</si>
  <si>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</si>
  <si>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</si>
  <si>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</si>
  <si>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</si>
  <si>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</si>
  <si>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</si>
  <si>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</si>
  <si>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</si>
  <si>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</si>
  <si>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</si>
  <si>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</si>
  <si>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</si>
  <si>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</si>
  <si>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</si>
  <si>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</si>
  <si>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</si>
  <si>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</si>
  <si>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</si>
  <si>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</si>
  <si>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</si>
  <si>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</si>
  <si>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</si>
  <si>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</si>
  <si>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</si>
  <si>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</si>
  <si>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</si>
  <si>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</si>
  <si>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</si>
  <si>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</si>
  <si>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</si>
  <si>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</si>
  <si>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</si>
  <si>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</si>
  <si>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</si>
  <si>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</si>
  <si>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</si>
  <si>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</si>
  <si>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</si>
  <si>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</si>
  <si>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</si>
  <si>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</si>
  <si>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</si>
  <si>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</si>
  <si>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</si>
  <si>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</si>
  <si>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</si>
  <si>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</si>
  <si>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</si>
  <si>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</si>
  <si>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</si>
  <si>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</si>
  <si>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</si>
  <si>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</si>
  <si>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</si>
  <si>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</si>
  <si>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</si>
  <si>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</si>
  <si>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</si>
  <si>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</si>
  <si>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</si>
  <si>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</si>
  <si>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</si>
  <si>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</si>
  <si>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</si>
  <si>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</si>
  <si>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</si>
  <si>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</si>
  <si>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</si>
  <si>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</si>
  <si>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</si>
  <si>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</si>
  <si>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</si>
  <si>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</si>
  <si>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</si>
  <si>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</si>
  <si>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</si>
  <si>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</si>
  <si>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</si>
  <si>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</si>
  <si>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</si>
  <si>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</si>
  <si>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</si>
  <si>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</si>
  <si>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</si>
  <si>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</si>
  <si>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</si>
  <si>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</si>
  <si>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</si>
  <si>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</si>
  <si>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</si>
  <si>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</si>
  <si>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</si>
  <si>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</si>
  <si>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</si>
  <si>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</si>
  <si>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</si>
  <si>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</si>
  <si>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</si>
  <si>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</si>
  <si>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</si>
  <si>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</si>
  <si>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</si>
  <si>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</si>
  <si>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</si>
  <si>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</si>
  <si>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</si>
  <si>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</si>
  <si>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</si>
  <si>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</si>
  <si>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</si>
  <si>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</si>
  <si>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</si>
  <si>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</si>
  <si>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</si>
  <si>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</si>
  <si>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</si>
  <si>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</si>
  <si>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</si>
  <si>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</si>
  <si>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</si>
  <si>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</si>
  <si>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</si>
  <si>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</si>
  <si>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</si>
  <si>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</si>
  <si>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</si>
  <si>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</si>
  <si>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</si>
  <si>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</si>
  <si>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</si>
  <si>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</si>
  <si>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</si>
  <si>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</si>
  <si>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</si>
  <si>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</si>
  <si>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</si>
  <si>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</si>
  <si>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</si>
  <si>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</si>
  <si>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</si>
  <si>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</si>
  <si>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</si>
  <si>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</si>
  <si>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</si>
  <si>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</si>
  <si>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</si>
  <si>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</si>
  <si>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</si>
  <si>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</si>
  <si>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</si>
  <si>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</si>
  <si>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</si>
  <si>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 xml:space="preserve"> ՀԱՏՎԱԾ 2</t>
  </si>
  <si>
    <t xml:space="preserve"> ՀԱՄԱՅՆՔԻ  ԲՅՈՒՋԵԻ ԾԱԽՍԵՐԸ` ԸՍՏ ԲՅՈՒՋԵՏԱՅԻՆ ԾԱԽՍԵՐԻ  ԳՈՐԾԱՌԱԿԱՆ ԴԱՍԱԿԱՐԳՄԱՆ</t>
  </si>
  <si>
    <r>
      <t xml:space="preserve">         </t>
    </r>
    <r>
      <rPr>
        <b/>
        <sz val="10"/>
        <rFont val="Sylfaen"/>
        <family val="1"/>
      </rPr>
      <t xml:space="preserve">                                </t>
    </r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</si>
  <si>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</si>
  <si>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</si>
  <si>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</si>
  <si>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</si>
  <si>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</si>
  <si>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</si>
  <si>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Description</t>
  </si>
  <si>
    <t xml:space="preserve">  Ընդամենը (ս.7+ս.8)</t>
  </si>
  <si>
    <t xml:space="preserve">     այդ թվում`</t>
  </si>
  <si>
    <t>2</t>
  </si>
  <si>
    <t>3</t>
  </si>
  <si>
    <t>4</t>
  </si>
  <si>
    <t>5</t>
  </si>
  <si>
    <t>6</t>
  </si>
  <si>
    <t>7</t>
  </si>
  <si>
    <t>8</t>
  </si>
  <si>
    <t xml:space="preserve"> X</t>
  </si>
  <si>
    <r>
      <t xml:space="preserve">ԸՆԴԱՄԵՆԸ ԾԱԽՍԵՐ </t>
    </r>
    <r>
      <rPr>
        <sz val="9"/>
        <rFont val="Sylfaen"/>
        <family val="1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</si>
  <si>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</si>
  <si>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</si>
  <si>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sz val="9"/>
        <rFont val="Sylfaen"/>
        <family val="1"/>
      </rPr>
      <t xml:space="preserve">(տող2110+տող2120+տող2130+տող2140+տող2150+տող2160+տող2170+տող2180)                                                                                        </t>
    </r>
  </si>
  <si>
    <t>GENERAL PUBLIC SERVICES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</si>
  <si>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</si>
  <si>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Executive and Legislative Organs, Financial and Fiscal Affairs, External Affairs</t>
  </si>
  <si>
    <t xml:space="preserve">Օրենսդիր և գործադիր մարմիններ,պետական կառավարում </t>
  </si>
  <si>
    <t>Executive and legislative organs</t>
  </si>
  <si>
    <t xml:space="preserve">Ֆինանսական և հարկաբյուջետային հարաբերություններ </t>
  </si>
  <si>
    <t>Financial and fiscal affairs</t>
  </si>
  <si>
    <t xml:space="preserve">Արտաքին հարաբերություններ </t>
  </si>
  <si>
    <t>External affairs</t>
  </si>
  <si>
    <t>Արտաքին տնտեսական օգնություն</t>
  </si>
  <si>
    <t>Foreign Economic Aid</t>
  </si>
  <si>
    <t>Արտաքին տնտեսական աջակցություն</t>
  </si>
  <si>
    <t>Economic aid to developing countries and countries in transition</t>
  </si>
  <si>
    <t xml:space="preserve">Միջազգային կազմակերպությունների միջոցով տրամադրվող տնտեսական օգնություն </t>
  </si>
  <si>
    <t>Economic aid routed through international organizations</t>
  </si>
  <si>
    <t>Ընդհանուր բնույթի ծառայություններ</t>
  </si>
  <si>
    <t>General Services</t>
  </si>
  <si>
    <t xml:space="preserve">Աշխատակազմի /կադրերի/ գծով ընդհանուր բնույթի ծառայություններ </t>
  </si>
  <si>
    <t>General personnel services</t>
  </si>
  <si>
    <t xml:space="preserve">Ծրագրման և վիճակագրական ընդհանուր ծառայություններ </t>
  </si>
  <si>
    <t>Overall planning and statistical services</t>
  </si>
  <si>
    <t xml:space="preserve">Ընդհանուր բնույթի այլ ծառայություններ </t>
  </si>
  <si>
    <t>Other general services</t>
  </si>
  <si>
    <t>Ընդհանուր բնույթի հետազոտական աշխատանք</t>
  </si>
  <si>
    <t>Basic Research</t>
  </si>
  <si>
    <t xml:space="preserve">Ընդհանուր բնույթի հետազոտական աշխատանք </t>
  </si>
  <si>
    <t>Basic research</t>
  </si>
  <si>
    <t xml:space="preserve">Ընդհանուր բնույթի հանրային ծառայությունների գծով հետազոտական և նախագծային աշխատանքներ </t>
  </si>
  <si>
    <t>R&amp;D General Public Services</t>
  </si>
  <si>
    <t xml:space="preserve">Ընդհանուր բնույթի հանրային ծառայություններ գծով հետազոտական և նախագծային աշխատանքներ  </t>
  </si>
  <si>
    <t>R&amp;D General public services</t>
  </si>
  <si>
    <t>Ընդհանուր բնույթի հանրային ծառայություններ (այլ դասերին չպատկանող)</t>
  </si>
  <si>
    <t>General Services Not Elsewhere Classified</t>
  </si>
  <si>
    <t xml:space="preserve">Ընդհանուր բնույթի հանրային ծառայություններ (այլ դասերին չպատկանող) </t>
  </si>
  <si>
    <t>General services not elsewhere classified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</si>
  <si>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</si>
  <si>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</si>
  <si>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>Transfers of a General Character Between Different Levels of Government</t>
  </si>
  <si>
    <t>Transfers of a general character between different levels of government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</si>
  <si>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</si>
  <si>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</si>
  <si>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</si>
  <si>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</si>
  <si>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sz val="9"/>
        <rFont val="Sylfaen"/>
        <family val="1"/>
      </rPr>
      <t>(տող2210+2220+տող2230+տող2240+տող2250)</t>
    </r>
  </si>
  <si>
    <t>DEFENSE</t>
  </si>
  <si>
    <t>Ռազմական պաշտպանություն</t>
  </si>
  <si>
    <t>Military Defense</t>
  </si>
  <si>
    <t xml:space="preserve">Ռազմական պաշտպանություն </t>
  </si>
  <si>
    <t>Military defense</t>
  </si>
  <si>
    <t>Քաղաքացիական պաշտպանություն</t>
  </si>
  <si>
    <t>Civil Defense</t>
  </si>
  <si>
    <t xml:space="preserve">Քաղաքացիական պաշտպանություն </t>
  </si>
  <si>
    <t>Civil defense</t>
  </si>
  <si>
    <t>Արտաքին ռազմական օգնություն</t>
  </si>
  <si>
    <t>Foreign Military Aid</t>
  </si>
  <si>
    <t xml:space="preserve">Արտաքին ռազմական օգնություն </t>
  </si>
  <si>
    <t>Foreign military aid</t>
  </si>
  <si>
    <t>Հետազոտական և նախագծային աշխատանքներ պաշտպանության ոլորտում</t>
  </si>
  <si>
    <t>R&amp;D Defense</t>
  </si>
  <si>
    <t>Պաշտպանություն (այլ դասերին չպատկանող)</t>
  </si>
  <si>
    <t>Defense Not Elsewhere Classified</t>
  </si>
  <si>
    <t>Defense not elsewhere classified</t>
  </si>
  <si>
    <t>03</t>
  </si>
  <si>
    <r>
      <t xml:space="preserve">ՀԱՍԱՐԱԿԱԿԱՆ ԿԱՐԳ, ԱՆՎՏԱՆԳՈՒԹՅՈՒՆ և ԴԱՏԱԿԱՆ ԳՈՐԾՈՒՆԵՈՒԹՅՈՒՆ </t>
    </r>
    <r>
      <rPr>
        <sz val="9"/>
        <rFont val="Sylfaen"/>
        <family val="1"/>
      </rPr>
      <t>(տող2310+տող2320+տող2330+տող2340+տող2350+տող2360+տող2370)</t>
    </r>
  </si>
  <si>
    <t>PUBLIC ORDER AND SAFETY</t>
  </si>
  <si>
    <t>Հասարակական կարգ և անվտանգություն</t>
  </si>
  <si>
    <t>Police Services</t>
  </si>
  <si>
    <t>Ոստիկանություն</t>
  </si>
  <si>
    <t>Police services</t>
  </si>
  <si>
    <t>Ազգային անվտանգություն</t>
  </si>
  <si>
    <t>Պետական պահպանություն</t>
  </si>
  <si>
    <t>Փրկարար ծառայություն</t>
  </si>
  <si>
    <t>Fire Protection Services</t>
  </si>
  <si>
    <t xml:space="preserve">Փրկարար ծառայություն </t>
  </si>
  <si>
    <t>Fire protection services</t>
  </si>
  <si>
    <t>Դատական գործունեություն և իրավական պաշտպանություն</t>
  </si>
  <si>
    <t>Law Courts</t>
  </si>
  <si>
    <t xml:space="preserve">Դատարաններ </t>
  </si>
  <si>
    <t>Law courts</t>
  </si>
  <si>
    <t>Իրավական պաշտպանություն</t>
  </si>
  <si>
    <t>Դատախազություն</t>
  </si>
  <si>
    <t>Կալանավայրեր</t>
  </si>
  <si>
    <t>Prisons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</si>
  <si>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</si>
  <si>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</si>
  <si>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R&amp;D Public Order and Safety</t>
  </si>
  <si>
    <t>R&amp;D Public order and safety</t>
  </si>
  <si>
    <t>Հասարակական կարգ և անվտանգություն  (այլ դասերին չպատկանող)</t>
  </si>
  <si>
    <t>Public Order and Safety Not Elsewhere Classified</t>
  </si>
  <si>
    <t>Հասարակական կարգ և անվտանգություն (այլ դասերին չպատկանող)</t>
  </si>
  <si>
    <t>Public order and safety not elsewhere classified</t>
  </si>
  <si>
    <t>04</t>
  </si>
  <si>
    <r>
      <t>ՏՆՏԵՍԱԿԱՆ ՀԱՐԱԲԵՐՈՒԹՅՈՒՆՆԵՐ (</t>
    </r>
    <r>
      <rPr>
        <sz val="9"/>
        <rFont val="Sylfaen"/>
        <family val="1"/>
      </rPr>
      <t>տող2410+տող2420+տող2430+տող2440+տող2450+տող2460+տող2470+տող2480+տող2490)</t>
    </r>
  </si>
  <si>
    <t>ECONOMIC AFFAIRS</t>
  </si>
  <si>
    <t>Ընդհանուր բնույթի տնտեսական, առևտրային և աշխատանքի գծով հարաբերություններ</t>
  </si>
  <si>
    <t>General Economic, Commercial and Labor Affairs</t>
  </si>
  <si>
    <t xml:space="preserve">Ընդհանուր բնույթի տնտեսական և առևտրային հարաբերություններ </t>
  </si>
  <si>
    <t>General economic and commercial affairs</t>
  </si>
  <si>
    <t xml:space="preserve">Աշխատանքի հետ կապված ընդհանուր բնույթի հարաբերություններ </t>
  </si>
  <si>
    <t>General labor affairs</t>
  </si>
  <si>
    <t>Գյուղատնտեսություն, անտառային տնտեսություն, ձկնորսություն և որսորդություն</t>
  </si>
  <si>
    <t>Agriculture, Forestry, Fishing and Hunting</t>
  </si>
  <si>
    <t xml:space="preserve">Գյուղատնտեսություն </t>
  </si>
  <si>
    <t>Agriculture</t>
  </si>
  <si>
    <t xml:space="preserve">Անտառային տնտեսություն </t>
  </si>
  <si>
    <t>Forestry</t>
  </si>
  <si>
    <t>Ձկնորսություն և որսորդություն</t>
  </si>
  <si>
    <t>Fishing and hunting</t>
  </si>
  <si>
    <t>Ոռոգում</t>
  </si>
  <si>
    <t>Վառելիք և էներգետիկա</t>
  </si>
  <si>
    <t>Fuel and Energy</t>
  </si>
  <si>
    <t>Քարածուխ  և այլ կարծր բնական վառելիք</t>
  </si>
  <si>
    <t>Coal and other solid mineral fuels</t>
  </si>
  <si>
    <t xml:space="preserve">Նավթամթերք և բնական գազ </t>
  </si>
  <si>
    <t>Petroleum and natural gas</t>
  </si>
  <si>
    <t>Միջուկային վառելիք</t>
  </si>
  <si>
    <t>Nuclear fuel</t>
  </si>
  <si>
    <t>Վառելիքի այլ տեսակներ</t>
  </si>
  <si>
    <t>Other fuels</t>
  </si>
  <si>
    <t xml:space="preserve">Էլեկտրաէներգիա </t>
  </si>
  <si>
    <t>Electricity</t>
  </si>
  <si>
    <t>Ոչ էլեկտրական էներգիա</t>
  </si>
  <si>
    <t>Non-electric energy</t>
  </si>
  <si>
    <t>Լեռնաարդյունահանում, արդյունաբերություն և շինարարություն</t>
  </si>
  <si>
    <t>Mining, Manufacturing and Construction</t>
  </si>
  <si>
    <t>Հանքային ռեսուրսների արդյունահանում, բացառությամբ բնական վառելիքի</t>
  </si>
  <si>
    <t>Mining of mineral resources other than mineral fuels</t>
  </si>
  <si>
    <t xml:space="preserve">Արդյունաբերություն </t>
  </si>
  <si>
    <t>Manufacturing</t>
  </si>
  <si>
    <t xml:space="preserve">Շինարարություն </t>
  </si>
  <si>
    <t>Construction</t>
  </si>
  <si>
    <t>Տրանսպորտ</t>
  </si>
  <si>
    <t>Transport</t>
  </si>
  <si>
    <t xml:space="preserve">ճանապարհային տրանսպորտ </t>
  </si>
  <si>
    <t>Road transport</t>
  </si>
  <si>
    <t xml:space="preserve">Ջրային տրանսպորտ </t>
  </si>
  <si>
    <t>Water transport</t>
  </si>
  <si>
    <t xml:space="preserve">Երկաթուղային տրանսպորտ </t>
  </si>
  <si>
    <t>Railway transport</t>
  </si>
  <si>
    <t xml:space="preserve">Օդային տրանսպորտ </t>
  </si>
  <si>
    <t>Air transport</t>
  </si>
  <si>
    <t xml:space="preserve">Խողովակաշարային և այլ տրանսպորտ </t>
  </si>
  <si>
    <t>Pipeline and other transport</t>
  </si>
  <si>
    <t>Կապ</t>
  </si>
  <si>
    <t>Communication</t>
  </si>
  <si>
    <t xml:space="preserve">Կապ </t>
  </si>
  <si>
    <t>Այլ բնագավառներ</t>
  </si>
  <si>
    <t>Other Industries</t>
  </si>
  <si>
    <t xml:space="preserve">Մեծածախ և մանրածախ առևտուր, ապրանքների պահպանում և պահեստավորում  </t>
  </si>
  <si>
    <t>Distributive trades, storage and warehousing</t>
  </si>
  <si>
    <t>Հյուրանոցներ և հասարակական սննդի օբյեկտներ</t>
  </si>
  <si>
    <t>Hotels and restaurants</t>
  </si>
  <si>
    <t xml:space="preserve">Զբոսաշրջություն </t>
  </si>
  <si>
    <t>Tourism</t>
  </si>
  <si>
    <t xml:space="preserve">Զարգացման բազմանպատակ ծրագրեր </t>
  </si>
  <si>
    <t>Multipurpose development projects</t>
  </si>
  <si>
    <t>Տնտեսական հարաբերությունների գծով հետազոտական և նախագծային աշխատանքներ</t>
  </si>
  <si>
    <t>R&amp;D Economic Affairs</t>
  </si>
  <si>
    <t>Ընդհանուր բնույթի տնտեսական, առևտրային և աշխատանքի հարցերի գծով հետազոտական և նախագծային աշխատանքներ</t>
  </si>
  <si>
    <t>R&amp;D General economic, commercial and labor affairs</t>
  </si>
  <si>
    <t>Գյուղատնտեսության, անտառային տնտեսության, ձկնորսության և որսորդության գծով հետազոտական և նախագծային աշխատանքներ</t>
  </si>
  <si>
    <t>R&amp;D Agriculture, forestry, fishing and hunting</t>
  </si>
  <si>
    <t>Վառելիքի և էներգետիկայի գծով հետազոտական և նախագծային աշխատանքներ</t>
  </si>
  <si>
    <t>R&amp;D Fuel and energy</t>
  </si>
  <si>
    <t xml:space="preserve">Լեռնաարդյունահանման, արդյունաբերության և շինարարության գծով հետազոտական և նախագծային աշխատանքներ </t>
  </si>
  <si>
    <t>R&amp;D Mining, manufacturing and construction</t>
  </si>
  <si>
    <t>Տրանսպորտի գծով հետազոտական և նախագծային աշխատանքներ</t>
  </si>
  <si>
    <t>R&amp;D Transport</t>
  </si>
  <si>
    <t>Կապի գծով հետազոտական և նախագծային աշխատանքներ</t>
  </si>
  <si>
    <t>R&amp;D Communications</t>
  </si>
  <si>
    <t>Այլ բնագավառների գծով հետազոտական և նախագծային աշխատանքներ</t>
  </si>
  <si>
    <t>R&amp;D Other industries</t>
  </si>
  <si>
    <t>Տնտեսական հարաբերություններ (այլ դասերին չպատկանող)</t>
  </si>
  <si>
    <t>Economic Affairs Not Elsewhere Classified</t>
  </si>
  <si>
    <t>Economic affairs not elsewhere classified</t>
  </si>
  <si>
    <t>05</t>
  </si>
  <si>
    <r>
      <t xml:space="preserve">ՇՐՋԱԿԱ ՄԻՋԱՎԱՅՐԻ ՊԱՇՏՊԱՆՈՒԹՅՈՒՆ </t>
    </r>
    <r>
      <rPr>
        <sz val="9"/>
        <rFont val="Sylfaen"/>
        <family val="1"/>
      </rPr>
      <t>(տող2510+տող2520+տող2530+տող2540+տող2550+տող2560)</t>
    </r>
  </si>
  <si>
    <t>ENVIRONMENTAL PROTECTION</t>
  </si>
  <si>
    <t>Աղբահանում</t>
  </si>
  <si>
    <t>Waste Management</t>
  </si>
  <si>
    <t>Waste management</t>
  </si>
  <si>
    <t>Կեղտաջրերի հեռացում</t>
  </si>
  <si>
    <t>Waste Water Management</t>
  </si>
  <si>
    <t xml:space="preserve">Կեղտաջրերի հեռացում </t>
  </si>
  <si>
    <t>Waste water management</t>
  </si>
  <si>
    <t>Շրջակա միջավայրի աղտոտման դեմ պայքար</t>
  </si>
  <si>
    <t>Pollution Abatement</t>
  </si>
  <si>
    <t>Pollution abatement</t>
  </si>
  <si>
    <t>Կենսաբազմազանության և բնության  պաշտպանություն</t>
  </si>
  <si>
    <t>Protection of Biodiversity and Landscape</t>
  </si>
  <si>
    <t>Protection of biodiversity and landscape</t>
  </si>
  <si>
    <t>Շրջակա միջավայրի պաշտպանության գծով հետազոտական և նախագծային աշխատանքներ</t>
  </si>
  <si>
    <t>R&amp;D Environmental Protection</t>
  </si>
  <si>
    <t>R&amp;D Environmental protection</t>
  </si>
  <si>
    <t>Շրջակա միջավայրի պաշտպանություն (այլ դասերին չպատկանող)</t>
  </si>
  <si>
    <t>Environmental Protection Not Elsewhere Classified</t>
  </si>
  <si>
    <t>Environmental protection not elsewhere classified</t>
  </si>
  <si>
    <t>06</t>
  </si>
  <si>
    <r>
      <t xml:space="preserve">ԲՆԱԿԱՐԱՆԱՅԻՆ ՇԻՆԱՐԱՐՈՒԹՅՈՒՆ ԵՎ ԿՈՄՈՒՆԱԼ ԾԱՌԱՅՈՒԹՅՈՒՆ </t>
    </r>
    <r>
      <rPr>
        <sz val="9"/>
        <rFont val="Sylfaen"/>
        <family val="1"/>
      </rPr>
      <t>(տող3610+տող3620+տող3630+տող3640+տող3650+տող3660)</t>
    </r>
  </si>
  <si>
    <t>HOUSING AND COMMUNITY AMENITIES</t>
  </si>
  <si>
    <t>Բնակարանային շինարարություն</t>
  </si>
  <si>
    <t>Housing Development</t>
  </si>
  <si>
    <t xml:space="preserve">Բնակարանային շինարարություն </t>
  </si>
  <si>
    <t>Housing development</t>
  </si>
  <si>
    <t>Համայնքային զարգացում</t>
  </si>
  <si>
    <t>Community Development</t>
  </si>
  <si>
    <t>Community development</t>
  </si>
  <si>
    <t>Ջրամատակարարում</t>
  </si>
  <si>
    <t>Water Supply</t>
  </si>
  <si>
    <t xml:space="preserve">Ջրամատակարարում </t>
  </si>
  <si>
    <t>Water supply</t>
  </si>
  <si>
    <t>Փողոցների լուսավորում</t>
  </si>
  <si>
    <t>Street Lighting</t>
  </si>
  <si>
    <t xml:space="preserve">Փողոցների լուսավորում </t>
  </si>
  <si>
    <t>Street lighting</t>
  </si>
  <si>
    <t xml:space="preserve">Բնակարանային շինարարության և կոմունալ ծառայությունների գծով հետազոտական և նախագծային աշխատանքներ </t>
  </si>
  <si>
    <t>R&amp;D Housing and Community Amenities</t>
  </si>
  <si>
    <t>R&amp;D Housing and community amenities</t>
  </si>
  <si>
    <t>Բնակարանային շինարարության և կոմունալ ծառայություններ (այլ դասերին չպատկանող)</t>
  </si>
  <si>
    <t>Housing and Community Amenities Not Elsewhere Classified</t>
  </si>
  <si>
    <t>Housing and community amenities not elsewhere classified</t>
  </si>
  <si>
    <t>07</t>
  </si>
  <si>
    <t>ԱՌՈՂՋԱՊԱՀՈՒԹՅՈՒՆ (տող2710+տող2720+տող2730+տող2740+տող2750+տող2760)</t>
  </si>
  <si>
    <t>HEALTH</t>
  </si>
  <si>
    <t>Բժշկական ապրանքներ, սարքեր և սարքավորումներ</t>
  </si>
  <si>
    <t>Medical products, Appliances and Equipment</t>
  </si>
  <si>
    <t>Դեղագործական ապրանքներ</t>
  </si>
  <si>
    <t>Pharmaceutical products</t>
  </si>
  <si>
    <t>Այլ բժշկական ապրանքներ</t>
  </si>
  <si>
    <t>Other medical products</t>
  </si>
  <si>
    <t>Բժշկական սարքեր և սարքավորումներ</t>
  </si>
  <si>
    <t>Therapeutic appliances and equipment</t>
  </si>
  <si>
    <t>Արտահիվանդանոցային ծառայություններ</t>
  </si>
  <si>
    <t>Outpatient Services</t>
  </si>
  <si>
    <t>Ընդհանուր բնույթի բժշկական ծառայություններ</t>
  </si>
  <si>
    <t>General medical services</t>
  </si>
  <si>
    <t>Մասնագիտացված բժշկական ծառայություններ</t>
  </si>
  <si>
    <t>Specialized medical services</t>
  </si>
  <si>
    <t xml:space="preserve">Ստոմատոլոգիական ծառայություններ </t>
  </si>
  <si>
    <t>Dental services</t>
  </si>
  <si>
    <t>Պարաբժշկական ծառայություններ</t>
  </si>
  <si>
    <t>Paramedical services</t>
  </si>
  <si>
    <t>Հիվանդանոցային ծառայություններ</t>
  </si>
  <si>
    <t>Hospital Services</t>
  </si>
  <si>
    <t xml:space="preserve">Ընդհանուր բնույթի հիվանդանոցային ծառայություններ </t>
  </si>
  <si>
    <t>General hospital services</t>
  </si>
  <si>
    <t>Մասնագիտացված հիվանդանոցային ծառայություններ</t>
  </si>
  <si>
    <t>Specialized hospital services</t>
  </si>
  <si>
    <t>Բժշկական, մոր և մանկան կենտրոնների  ծառայություններ</t>
  </si>
  <si>
    <t>Medical and maternity center services</t>
  </si>
  <si>
    <t>Հիվանդի խնամքի և առողջության վերականգնման տնային ծառայություններ</t>
  </si>
  <si>
    <t>Nursing and convalescent home services</t>
  </si>
  <si>
    <t>Հանրային առողջապահական ծառայություններ</t>
  </si>
  <si>
    <t>Public Health Services</t>
  </si>
  <si>
    <t>Public health services</t>
  </si>
  <si>
    <t xml:space="preserve">Առողջապահության գծով հետազոտական և նախագծային աշխատանքներ </t>
  </si>
  <si>
    <t>R&amp;D Health</t>
  </si>
  <si>
    <t>Առողջապահություն (այլ դասերին չպատկանող)</t>
  </si>
  <si>
    <t>Health Not Elsewhere Classified</t>
  </si>
  <si>
    <t>Առողջապահական հարակից ծառայություններ և ծրագրեր</t>
  </si>
  <si>
    <t>Health not elsewhere classified</t>
  </si>
  <si>
    <t>08</t>
  </si>
  <si>
    <t>ՀԱՆԳԻՍՏ, ՄՇԱԿՈՒՅԹ ԵՎ ԿՐՈՆ (տող2810+տող2820+տող2830+տող2840+տող2850+տող2860)</t>
  </si>
  <si>
    <t>RECREATION, CULTURE and RELIGION</t>
  </si>
  <si>
    <t>Հանգստի և սպորտի ծառայություններ</t>
  </si>
  <si>
    <t>Recreational and Sporting Services</t>
  </si>
  <si>
    <t>Recreational and sporting services</t>
  </si>
  <si>
    <t>Մշակութային ծառայություններ</t>
  </si>
  <si>
    <t>Cultural Services</t>
  </si>
  <si>
    <t>Գրադարաններ</t>
  </si>
  <si>
    <t>Թանգարաններ և ցուցասրահներ</t>
  </si>
  <si>
    <t>Մշակույթի տներ, ակումբներ, կենտրոններ</t>
  </si>
  <si>
    <t>Cultural services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</si>
  <si>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</si>
  <si>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</si>
  <si>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</si>
  <si>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</si>
  <si>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</si>
  <si>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Broadcasting and Publishing Services</t>
  </si>
  <si>
    <t>Հեռուստառադիոհաղորդումներ</t>
  </si>
  <si>
    <t>Հրատարակչություններ, խմբագրություններ</t>
  </si>
  <si>
    <t>Տեղեկատվության ձեռքբերում</t>
  </si>
  <si>
    <t>Broadcasting and publishing services</t>
  </si>
  <si>
    <t>Կրոնական և հասարակական այլ ծառայություններ</t>
  </si>
  <si>
    <t>Religious and Other Community Services</t>
  </si>
  <si>
    <t>Երիտասարդական ծրագրեր</t>
  </si>
  <si>
    <t>Քաղաքական կուսակցություններ, հասարակական կազմակերպություններ, արհմիություններ</t>
  </si>
  <si>
    <t>Religious and other community services</t>
  </si>
  <si>
    <t>Հանգստի, մշակույթի և կրոնի գծով հետազոտական և նախագծային աշխատանքներ</t>
  </si>
  <si>
    <t>R&amp;D Recreation, Culture and Religion</t>
  </si>
  <si>
    <t>R&amp;D Recreation, culture and religion</t>
  </si>
  <si>
    <t>Հանգիստ, մշակույթ և կրոն (այլ դասերին չպատկանող)</t>
  </si>
  <si>
    <t>Recreation, Culture and Religion Not Elsewhere Classified</t>
  </si>
  <si>
    <t>Recreation, culture and religion not elsewhere classified</t>
  </si>
  <si>
    <t>09</t>
  </si>
  <si>
    <r>
      <t xml:space="preserve">ԿՐԹՈՒԹՅՈՒՆ </t>
    </r>
    <r>
      <rPr>
        <sz val="9"/>
        <rFont val="Sylfaen"/>
        <family val="1"/>
      </rPr>
      <t>(տող2910+տող2920+տող2930+տող2940+տող2950+տող2960+տող2970+տող2980)</t>
    </r>
  </si>
  <si>
    <t>EDUCATION</t>
  </si>
  <si>
    <t>Նախադպրոցական և տարրական ընդհանուր կրթություն</t>
  </si>
  <si>
    <t>Pre-primary and Primary Education</t>
  </si>
  <si>
    <t xml:space="preserve">Նախադպրոցական կրթություն </t>
  </si>
  <si>
    <t>Pre-primary education</t>
  </si>
  <si>
    <t xml:space="preserve">Տարրական ընդհանուր կրթություն </t>
  </si>
  <si>
    <t>Primary education</t>
  </si>
  <si>
    <t>Միջնակարգ ընդհանուր կրթություն</t>
  </si>
  <si>
    <t>Secondary Education</t>
  </si>
  <si>
    <t>Հիմնական ընդհանուր կրթություն</t>
  </si>
  <si>
    <t>Lower-secondary education</t>
  </si>
  <si>
    <t>Միջնակարգ(լրիվ) ընդհանուր կրթություն</t>
  </si>
  <si>
    <t>Upper-secondary education</t>
  </si>
  <si>
    <t>Նախնական մասնագիտական (արհեստագործական) և միջին մասնագիտական կրթություն</t>
  </si>
  <si>
    <t>Post-secondary Non-tertiary Education</t>
  </si>
  <si>
    <t>Նախնական մասնագիտական (արհեստագործական) կրթություն</t>
  </si>
  <si>
    <t>Post-secondary non-tertiary education</t>
  </si>
  <si>
    <t>Միջին մասնագիտական կրթություն</t>
  </si>
  <si>
    <t>Բարձրագույն կրթություն</t>
  </si>
  <si>
    <t>Tertiary Education</t>
  </si>
  <si>
    <t>Բարձրագույն մասնագիտական կրթություն</t>
  </si>
  <si>
    <t>First stage of tertiary education</t>
  </si>
  <si>
    <t>Հետբուհական մասնագիտական կրթություն</t>
  </si>
  <si>
    <t>Second stage of tertiary education</t>
  </si>
  <si>
    <t xml:space="preserve">Ըստ մակարդակների չդասակարգվող կրթություն </t>
  </si>
  <si>
    <t>Education Not Definable By Level</t>
  </si>
  <si>
    <t>Արտադպրոցական դաստիարակություն</t>
  </si>
  <si>
    <t>Լրացուցիչ կրթություն</t>
  </si>
  <si>
    <t>Education not definable by level</t>
  </si>
  <si>
    <t xml:space="preserve">Կրթությանը տրամադրվող օժանդակ ծառայություններ </t>
  </si>
  <si>
    <t>Susidiary Services to Education</t>
  </si>
  <si>
    <t>Susidiary services to education</t>
  </si>
  <si>
    <t>Կրթության ոլորտում հետազոտական և նախագծային աշխատանքներ</t>
  </si>
  <si>
    <t>R&amp;D Education</t>
  </si>
  <si>
    <t>Կրթություն (այլ դասերին չպատկանող)</t>
  </si>
  <si>
    <t>Education Not Elsewhere Classified</t>
  </si>
  <si>
    <t>Education not elsewhere classified</t>
  </si>
  <si>
    <t>10</t>
  </si>
  <si>
    <r>
      <t xml:space="preserve">ՍՈՑԻԱԼԱԿԱՆ ՊԱՇՏՊԱՆՈՒԹՅՈՒՆ </t>
    </r>
    <r>
      <rPr>
        <sz val="9"/>
        <rFont val="Sylfaen"/>
        <family val="1"/>
      </rPr>
      <t xml:space="preserve">(տող3010+տող3020+տող3030+տող3040+տող3050+տող3060+տող3070+տող3080+տող3090) </t>
    </r>
  </si>
  <si>
    <t>SOCIAL PROTECTION</t>
  </si>
  <si>
    <t>Վատառողջություն և անաշխատունակություն</t>
  </si>
  <si>
    <t>Sickness and Disability</t>
  </si>
  <si>
    <t>Վատառողջություն</t>
  </si>
  <si>
    <t>Sickness</t>
  </si>
  <si>
    <t>Անաշխատունակություն</t>
  </si>
  <si>
    <t>Disability</t>
  </si>
  <si>
    <t>Ծերություն</t>
  </si>
  <si>
    <t>Old Age</t>
  </si>
  <si>
    <t>Old age</t>
  </si>
  <si>
    <t xml:space="preserve">Հարազատին կորցրած անձինք </t>
  </si>
  <si>
    <t>Survivors</t>
  </si>
  <si>
    <t>Ընտանիքի անդամներ և զավակներ</t>
  </si>
  <si>
    <t>Family and Children</t>
  </si>
  <si>
    <t>Family and children</t>
  </si>
  <si>
    <t>Գործազրկություն</t>
  </si>
  <si>
    <t>Unemployment</t>
  </si>
  <si>
    <t xml:space="preserve">Բնակարանային ապահովում </t>
  </si>
  <si>
    <t>Housing</t>
  </si>
  <si>
    <t xml:space="preserve">Սոցիալական հատուկ արտոնություններ (այլ դասերին չպատկանող) </t>
  </si>
  <si>
    <t>Social Exclusion Not Elsewhere Classified</t>
  </si>
  <si>
    <t>Social exclusion not elsewhere classified</t>
  </si>
  <si>
    <t xml:space="preserve">Սոցիալական պաշտպանության ոլորտում հետազոտական և նախագծային աշխատանքներ </t>
  </si>
  <si>
    <t>R&amp;D Social Protection</t>
  </si>
  <si>
    <t>R&amp;D Social protection</t>
  </si>
  <si>
    <t>Սոցիալական պաշտպանություն (այլ դասերին չպատկանող)</t>
  </si>
  <si>
    <t>Social Protection Not Elsewhere Classified</t>
  </si>
  <si>
    <t>Social protection not elsewhere classified</t>
  </si>
  <si>
    <t>Սոցիալական պաշտպանությանը տրամադրվող օժադակ ծառայություններ (այլ դասերին չպատկանող)</t>
  </si>
  <si>
    <t>11</t>
  </si>
  <si>
    <r>
      <t>ՀԻՄՆԱԿԱՆ ԲԱԺԻՆՆԵՐԻՆ ՉԴԱՍՎՈՂ ՊԱՀՈՒՍՏԱՅԻՆ ՖՈՆԴԵՐ (</t>
    </r>
    <r>
      <rPr>
        <sz val="9"/>
        <rFont val="Sylfaen"/>
        <family val="1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</si>
  <si>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</si>
  <si>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</si>
  <si>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ՀՀ   Լ Ո Ռ ՈՒ   Մ Ա Ր Զ Ի</t>
  </si>
  <si>
    <t>ԼՈՌԻ ԲԵՐԴ  ՀԱՄԱՅՆՔԻ</t>
  </si>
  <si>
    <t>2020 ԹՎԱԿԱՆԻ  ԲՅՈՒՋԵ</t>
  </si>
  <si>
    <t xml:space="preserve">    Հաստատված է  Լոռի Բերդ համայնքի</t>
  </si>
  <si>
    <t xml:space="preserve">                                   (քաղաքային, գյուղական համայնքի անվանումը)     </t>
  </si>
  <si>
    <t xml:space="preserve">                                                               (ամիս, ամսաթիվ)    </t>
  </si>
  <si>
    <t xml:space="preserve">                      ՀԱՄԱՅՆՔ Ի  ՂԵԿԱՎԱՐ                             Ա.Ներսիսյան</t>
  </si>
  <si>
    <t xml:space="preserve">                                                                          (Անուն, ազգանուն, հայրանուն)</t>
  </si>
  <si>
    <t xml:space="preserve">           </t>
  </si>
  <si>
    <t>Հավելված</t>
  </si>
  <si>
    <t xml:space="preserve">         ավագանու 2020 թվականի   -ի N   -Ն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</si>
</sst>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000"/>
    <numFmt numFmtId="166" formatCode="000"/>
  </numFmts>
  <fonts count="21" x14ac:knownFonts="1">
    <font>
      <sz val="11"/>
      <color theme="1"/>
      <name val="Calibri"/>
      <family val="2"/>
      <scheme val="minor"/>
    </font>
    <font>
      <u/>
      <sz val="14"/>
      <name val="Sylfaen"/>
      <family val="1"/>
    </font>
    <font>
      <sz val="10"/>
      <name val="Sylfaen"/>
      <family val="1"/>
    </font>
    <font>
      <sz val="14"/>
      <name val="Sylfaen"/>
      <family val="1"/>
    </font>
    <font>
      <sz val="12"/>
      <name val="Sylfaen"/>
      <family val="1"/>
    </font>
    <font>
      <sz val="8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i/>
      <sz val="10"/>
      <name val="Sylfaen"/>
      <family val="1"/>
    </font>
    <font>
      <sz val="8"/>
      <color indexed="10"/>
      <name val="Sylfaen"/>
      <family val="1"/>
    </font>
    <font>
      <i/>
      <sz val="8"/>
      <name val="Sylfaen"/>
      <family val="1"/>
    </font>
    <font>
      <i/>
      <sz val="9"/>
      <name val="Sylfaen"/>
      <family val="1"/>
    </font>
    <font>
      <i/>
      <sz val="11"/>
      <name val="Sylfaen"/>
      <family val="1"/>
    </font>
    <font>
      <i/>
      <sz val="12"/>
      <name val="Sylfaen"/>
      <family val="1"/>
    </font>
    <font>
      <sz val="22"/>
      <name val="Sylfaen"/>
      <family val="1"/>
    </font>
    <font>
      <sz val="16"/>
      <name val="Sylfaen"/>
      <family val="1"/>
    </font>
    <font>
      <i/>
      <u/>
      <sz val="22"/>
      <name val="Sylfaen"/>
      <family val="1"/>
    </font>
    <font>
      <sz val="18"/>
      <name val="Sylfaen"/>
      <family val="1"/>
    </font>
    <font>
      <sz val="10"/>
      <color theme="3" tint="-0.249977111117893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49" fontId="5" fillId="0" borderId="2" xfId="0" quotePrefix="1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2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2" xfId="0" applyNumberFormat="1" applyFont="1" applyFill="1" applyBorder="1" applyAlignment="1">
      <alignment horizontal="left" vertical="center" wrapText="1" indent="2"/>
    </xf>
    <xf numFmtId="49" fontId="5" fillId="0" borderId="2" xfId="0" applyNumberFormat="1" applyFont="1" applyFill="1" applyBorder="1" applyAlignment="1">
      <alignment horizontal="centerContinuous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4" fillId="0" borderId="0" xfId="0" applyFont="1" applyFill="1" applyBorder="1"/>
    <xf numFmtId="0" fontId="5" fillId="0" borderId="0" xfId="0" applyFont="1" applyFill="1" applyBorder="1"/>
    <xf numFmtId="165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166" fontId="14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166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top" wrapText="1" readingOrder="1"/>
    </xf>
    <xf numFmtId="166" fontId="7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/>
    <xf numFmtId="0" fontId="13" fillId="0" borderId="2" xfId="0" applyNumberFormat="1" applyFont="1" applyFill="1" applyBorder="1" applyAlignment="1">
      <alignment horizontal="left" vertical="top" wrapText="1" readingOrder="1"/>
    </xf>
    <xf numFmtId="0" fontId="14" fillId="0" borderId="2" xfId="0" applyNumberFormat="1" applyFont="1" applyFill="1" applyBorder="1" applyAlignment="1">
      <alignment horizontal="left" vertical="top" wrapText="1" readingOrder="1"/>
    </xf>
    <xf numFmtId="164" fontId="10" fillId="0" borderId="2" xfId="0" applyNumberFormat="1" applyFont="1" applyFill="1" applyBorder="1"/>
    <xf numFmtId="0" fontId="15" fillId="0" borderId="0" xfId="0" applyFont="1" applyFill="1" applyBorder="1"/>
    <xf numFmtId="0" fontId="14" fillId="0" borderId="2" xfId="0" applyNumberFormat="1" applyFont="1" applyFill="1" applyBorder="1" applyAlignment="1">
      <alignment horizontal="justify" vertical="top" wrapText="1" readingOrder="1"/>
    </xf>
    <xf numFmtId="0" fontId="6" fillId="0" borderId="2" xfId="0" applyNumberFormat="1" applyFont="1" applyFill="1" applyBorder="1" applyAlignment="1">
      <alignment vertical="center" wrapText="1" readingOrder="1"/>
    </xf>
    <xf numFmtId="166" fontId="14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164" fontId="2" fillId="5" borderId="2" xfId="0" applyNumberFormat="1" applyFont="1" applyFill="1" applyBorder="1"/>
    <xf numFmtId="165" fontId="7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4" fontId="10" fillId="4" borderId="2" xfId="0" applyNumberFormat="1" applyFont="1" applyFill="1" applyBorder="1"/>
    <xf numFmtId="49" fontId="5" fillId="0" borderId="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12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164" fontId="2" fillId="2" borderId="2" xfId="0" applyNumberFormat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/>
    <xf numFmtId="164" fontId="2" fillId="6" borderId="2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/>
    <xf numFmtId="164" fontId="20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166" fontId="10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17</xdr:row>
      <xdr:rowOff>266700</xdr:rowOff>
    </xdr:from>
    <xdr:to>
      <xdr:col>0</xdr:col>
      <xdr:colOff>4876800</xdr:colOff>
      <xdr:row>17</xdr:row>
      <xdr:rowOff>266700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33600" y="409575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3057525</xdr:colOff>
      <xdr:row>22</xdr:row>
      <xdr:rowOff>276225</xdr:rowOff>
    </xdr:from>
    <xdr:to>
      <xdr:col>0</xdr:col>
      <xdr:colOff>4200525</xdr:colOff>
      <xdr:row>22</xdr:row>
      <xdr:rowOff>276225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057525" y="528637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3314700</xdr:colOff>
      <xdr:row>38</xdr:row>
      <xdr:rowOff>219075</xdr:rowOff>
    </xdr:from>
    <xdr:to>
      <xdr:col>0</xdr:col>
      <xdr:colOff>5372100</xdr:colOff>
      <xdr:row>38</xdr:row>
      <xdr:rowOff>219075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314700" y="902970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2133600</xdr:colOff>
      <xdr:row>17</xdr:row>
      <xdr:rowOff>266700</xdr:rowOff>
    </xdr:from>
    <xdr:to>
      <xdr:col>0</xdr:col>
      <xdr:colOff>4876800</xdr:colOff>
      <xdr:row>17</xdr:row>
      <xdr:rowOff>266700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2133600" y="409575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3057525</xdr:colOff>
      <xdr:row>22</xdr:row>
      <xdr:rowOff>276225</xdr:rowOff>
    </xdr:from>
    <xdr:to>
      <xdr:col>0</xdr:col>
      <xdr:colOff>4200525</xdr:colOff>
      <xdr:row>22</xdr:row>
      <xdr:rowOff>276225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057525" y="528637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3314700</xdr:colOff>
      <xdr:row>38</xdr:row>
      <xdr:rowOff>219075</xdr:rowOff>
    </xdr:from>
    <xdr:to>
      <xdr:col>0</xdr:col>
      <xdr:colOff>5372100</xdr:colOff>
      <xdr:row>38</xdr:row>
      <xdr:rowOff>219075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3314700" y="902970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2133600</xdr:colOff>
      <xdr:row>17</xdr:row>
      <xdr:rowOff>266700</xdr:rowOff>
    </xdr:from>
    <xdr:to>
      <xdr:col>0</xdr:col>
      <xdr:colOff>4876800</xdr:colOff>
      <xdr:row>17</xdr:row>
      <xdr:rowOff>266700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2133600" y="409575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3057525</xdr:colOff>
      <xdr:row>22</xdr:row>
      <xdr:rowOff>276225</xdr:rowOff>
    </xdr:from>
    <xdr:to>
      <xdr:col>0</xdr:col>
      <xdr:colOff>4200525</xdr:colOff>
      <xdr:row>22</xdr:row>
      <xdr:rowOff>276225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3057525" y="528637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3314700</xdr:colOff>
      <xdr:row>38</xdr:row>
      <xdr:rowOff>219075</xdr:rowOff>
    </xdr:from>
    <xdr:to>
      <xdr:col>0</xdr:col>
      <xdr:colOff>5372100</xdr:colOff>
      <xdr:row>38</xdr:row>
      <xdr:rowOff>219075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3314700" y="902970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2133600</xdr:colOff>
      <xdr:row>17</xdr:row>
      <xdr:rowOff>266700</xdr:rowOff>
    </xdr:from>
    <xdr:to>
      <xdr:col>0</xdr:col>
      <xdr:colOff>4876800</xdr:colOff>
      <xdr:row>17</xdr:row>
      <xdr:rowOff>266700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2133600" y="409575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3057525</xdr:colOff>
      <xdr:row>22</xdr:row>
      <xdr:rowOff>276225</xdr:rowOff>
    </xdr:from>
    <xdr:to>
      <xdr:col>0</xdr:col>
      <xdr:colOff>4200525</xdr:colOff>
      <xdr:row>22</xdr:row>
      <xdr:rowOff>276225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3057525" y="528637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3314700</xdr:colOff>
      <xdr:row>38</xdr:row>
      <xdr:rowOff>219075</xdr:rowOff>
    </xdr:from>
    <xdr:to>
      <xdr:col>0</xdr:col>
      <xdr:colOff>5372100</xdr:colOff>
      <xdr:row>38</xdr:row>
      <xdr:rowOff>219075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>
          <a:off x="3314700" y="902970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ri%20Berd2020_15.07.20%20banaz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xosatert"/>
      <sheetName val="ekamut"/>
      <sheetName val="gortcarn"/>
      <sheetName val="tnt"/>
      <sheetName val="mnac"/>
      <sheetName val="tnt.gorc"/>
      <sheetName val="aparat"/>
      <sheetName val="01.06.01"/>
      <sheetName val="ajl mshak.mijocarum"/>
      <sheetName val="gjux"/>
      <sheetName val="arandzin komunal"/>
      <sheetName val="arandzin mshakujt"/>
      <sheetName val="arandzin aroxg"/>
      <sheetName val="poxoc.lusav."/>
      <sheetName val="arandzin chanaparh"/>
      <sheetName val="arandzin axbahan."/>
      <sheetName val="Mank HOAK"/>
      <sheetName val="Մանկ"/>
      <sheetName val="arandzin soc"/>
      <sheetName val="soc erex.cnund"/>
      <sheetName val="soc haraz.korcrac"/>
      <sheetName val="vektor plus"/>
      <sheetName val="երկրապահ"/>
      <sheetName val="arandzin dproc"/>
      <sheetName val="bjudj. chnax.caxs"/>
      <sheetName val="tnt.harab."/>
      <sheetName val="ekamut eramsjak"/>
      <sheetName val="caxser eramsjak"/>
      <sheetName val="Texekutjun"/>
      <sheetName val="texekanq"/>
      <sheetName val="hastiqacucak"/>
      <sheetName val="տեղական վճար"/>
    </sheetNames>
    <sheetDataSet>
      <sheetData sheetId="0"/>
      <sheetData sheetId="1">
        <row r="137">
          <cell r="D137">
            <v>28749.16</v>
          </cell>
        </row>
        <row r="138">
          <cell r="D138">
            <v>12000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K53" sqref="K53"/>
    </sheetView>
  </sheetViews>
  <sheetFormatPr defaultRowHeight="15" x14ac:dyDescent="0.3"/>
  <cols>
    <col min="1" max="1" width="85.7109375" style="1" customWidth="1"/>
    <col min="2" max="2" width="7.7109375" style="1" customWidth="1"/>
    <col min="3" max="256" width="9.140625" style="1"/>
    <col min="257" max="257" width="85.7109375" style="1" customWidth="1"/>
    <col min="258" max="258" width="7.7109375" style="1" customWidth="1"/>
    <col min="259" max="512" width="9.140625" style="1"/>
    <col min="513" max="513" width="85.7109375" style="1" customWidth="1"/>
    <col min="514" max="514" width="7.7109375" style="1" customWidth="1"/>
    <col min="515" max="768" width="9.140625" style="1"/>
    <col min="769" max="769" width="85.7109375" style="1" customWidth="1"/>
    <col min="770" max="770" width="7.7109375" style="1" customWidth="1"/>
    <col min="771" max="1024" width="9.140625" style="1"/>
    <col min="1025" max="1025" width="85.7109375" style="1" customWidth="1"/>
    <col min="1026" max="1026" width="7.7109375" style="1" customWidth="1"/>
    <col min="1027" max="1280" width="9.140625" style="1"/>
    <col min="1281" max="1281" width="85.7109375" style="1" customWidth="1"/>
    <col min="1282" max="1282" width="7.7109375" style="1" customWidth="1"/>
    <col min="1283" max="1536" width="9.140625" style="1"/>
    <col min="1537" max="1537" width="85.7109375" style="1" customWidth="1"/>
    <col min="1538" max="1538" width="7.7109375" style="1" customWidth="1"/>
    <col min="1539" max="1792" width="9.140625" style="1"/>
    <col min="1793" max="1793" width="85.7109375" style="1" customWidth="1"/>
    <col min="1794" max="1794" width="7.7109375" style="1" customWidth="1"/>
    <col min="1795" max="2048" width="9.140625" style="1"/>
    <col min="2049" max="2049" width="85.7109375" style="1" customWidth="1"/>
    <col min="2050" max="2050" width="7.7109375" style="1" customWidth="1"/>
    <col min="2051" max="2304" width="9.140625" style="1"/>
    <col min="2305" max="2305" width="85.7109375" style="1" customWidth="1"/>
    <col min="2306" max="2306" width="7.7109375" style="1" customWidth="1"/>
    <col min="2307" max="2560" width="9.140625" style="1"/>
    <col min="2561" max="2561" width="85.7109375" style="1" customWidth="1"/>
    <col min="2562" max="2562" width="7.7109375" style="1" customWidth="1"/>
    <col min="2563" max="2816" width="9.140625" style="1"/>
    <col min="2817" max="2817" width="85.7109375" style="1" customWidth="1"/>
    <col min="2818" max="2818" width="7.7109375" style="1" customWidth="1"/>
    <col min="2819" max="3072" width="9.140625" style="1"/>
    <col min="3073" max="3073" width="85.7109375" style="1" customWidth="1"/>
    <col min="3074" max="3074" width="7.7109375" style="1" customWidth="1"/>
    <col min="3075" max="3328" width="9.140625" style="1"/>
    <col min="3329" max="3329" width="85.7109375" style="1" customWidth="1"/>
    <col min="3330" max="3330" width="7.7109375" style="1" customWidth="1"/>
    <col min="3331" max="3584" width="9.140625" style="1"/>
    <col min="3585" max="3585" width="85.7109375" style="1" customWidth="1"/>
    <col min="3586" max="3586" width="7.7109375" style="1" customWidth="1"/>
    <col min="3587" max="3840" width="9.140625" style="1"/>
    <col min="3841" max="3841" width="85.7109375" style="1" customWidth="1"/>
    <col min="3842" max="3842" width="7.7109375" style="1" customWidth="1"/>
    <col min="3843" max="4096" width="9.140625" style="1"/>
    <col min="4097" max="4097" width="85.7109375" style="1" customWidth="1"/>
    <col min="4098" max="4098" width="7.7109375" style="1" customWidth="1"/>
    <col min="4099" max="4352" width="9.140625" style="1"/>
    <col min="4353" max="4353" width="85.7109375" style="1" customWidth="1"/>
    <col min="4354" max="4354" width="7.7109375" style="1" customWidth="1"/>
    <col min="4355" max="4608" width="9.140625" style="1"/>
    <col min="4609" max="4609" width="85.7109375" style="1" customWidth="1"/>
    <col min="4610" max="4610" width="7.7109375" style="1" customWidth="1"/>
    <col min="4611" max="4864" width="9.140625" style="1"/>
    <col min="4865" max="4865" width="85.7109375" style="1" customWidth="1"/>
    <col min="4866" max="4866" width="7.7109375" style="1" customWidth="1"/>
    <col min="4867" max="5120" width="9.140625" style="1"/>
    <col min="5121" max="5121" width="85.7109375" style="1" customWidth="1"/>
    <col min="5122" max="5122" width="7.7109375" style="1" customWidth="1"/>
    <col min="5123" max="5376" width="9.140625" style="1"/>
    <col min="5377" max="5377" width="85.7109375" style="1" customWidth="1"/>
    <col min="5378" max="5378" width="7.7109375" style="1" customWidth="1"/>
    <col min="5379" max="5632" width="9.140625" style="1"/>
    <col min="5633" max="5633" width="85.7109375" style="1" customWidth="1"/>
    <col min="5634" max="5634" width="7.7109375" style="1" customWidth="1"/>
    <col min="5635" max="5888" width="9.140625" style="1"/>
    <col min="5889" max="5889" width="85.7109375" style="1" customWidth="1"/>
    <col min="5890" max="5890" width="7.7109375" style="1" customWidth="1"/>
    <col min="5891" max="6144" width="9.140625" style="1"/>
    <col min="6145" max="6145" width="85.7109375" style="1" customWidth="1"/>
    <col min="6146" max="6146" width="7.7109375" style="1" customWidth="1"/>
    <col min="6147" max="6400" width="9.140625" style="1"/>
    <col min="6401" max="6401" width="85.7109375" style="1" customWidth="1"/>
    <col min="6402" max="6402" width="7.7109375" style="1" customWidth="1"/>
    <col min="6403" max="6656" width="9.140625" style="1"/>
    <col min="6657" max="6657" width="85.7109375" style="1" customWidth="1"/>
    <col min="6658" max="6658" width="7.7109375" style="1" customWidth="1"/>
    <col min="6659" max="6912" width="9.140625" style="1"/>
    <col min="6913" max="6913" width="85.7109375" style="1" customWidth="1"/>
    <col min="6914" max="6914" width="7.7109375" style="1" customWidth="1"/>
    <col min="6915" max="7168" width="9.140625" style="1"/>
    <col min="7169" max="7169" width="85.7109375" style="1" customWidth="1"/>
    <col min="7170" max="7170" width="7.7109375" style="1" customWidth="1"/>
    <col min="7171" max="7424" width="9.140625" style="1"/>
    <col min="7425" max="7425" width="85.7109375" style="1" customWidth="1"/>
    <col min="7426" max="7426" width="7.7109375" style="1" customWidth="1"/>
    <col min="7427" max="7680" width="9.140625" style="1"/>
    <col min="7681" max="7681" width="85.7109375" style="1" customWidth="1"/>
    <col min="7682" max="7682" width="7.7109375" style="1" customWidth="1"/>
    <col min="7683" max="7936" width="9.140625" style="1"/>
    <col min="7937" max="7937" width="85.7109375" style="1" customWidth="1"/>
    <col min="7938" max="7938" width="7.7109375" style="1" customWidth="1"/>
    <col min="7939" max="8192" width="9.140625" style="1"/>
    <col min="8193" max="8193" width="85.7109375" style="1" customWidth="1"/>
    <col min="8194" max="8194" width="7.7109375" style="1" customWidth="1"/>
    <col min="8195" max="8448" width="9.140625" style="1"/>
    <col min="8449" max="8449" width="85.7109375" style="1" customWidth="1"/>
    <col min="8450" max="8450" width="7.7109375" style="1" customWidth="1"/>
    <col min="8451" max="8704" width="9.140625" style="1"/>
    <col min="8705" max="8705" width="85.7109375" style="1" customWidth="1"/>
    <col min="8706" max="8706" width="7.7109375" style="1" customWidth="1"/>
    <col min="8707" max="8960" width="9.140625" style="1"/>
    <col min="8961" max="8961" width="85.7109375" style="1" customWidth="1"/>
    <col min="8962" max="8962" width="7.7109375" style="1" customWidth="1"/>
    <col min="8963" max="9216" width="9.140625" style="1"/>
    <col min="9217" max="9217" width="85.7109375" style="1" customWidth="1"/>
    <col min="9218" max="9218" width="7.7109375" style="1" customWidth="1"/>
    <col min="9219" max="9472" width="9.140625" style="1"/>
    <col min="9473" max="9473" width="85.7109375" style="1" customWidth="1"/>
    <col min="9474" max="9474" width="7.7109375" style="1" customWidth="1"/>
    <col min="9475" max="9728" width="9.140625" style="1"/>
    <col min="9729" max="9729" width="85.7109375" style="1" customWidth="1"/>
    <col min="9730" max="9730" width="7.7109375" style="1" customWidth="1"/>
    <col min="9731" max="9984" width="9.140625" style="1"/>
    <col min="9985" max="9985" width="85.7109375" style="1" customWidth="1"/>
    <col min="9986" max="9986" width="7.7109375" style="1" customWidth="1"/>
    <col min="9987" max="10240" width="9.140625" style="1"/>
    <col min="10241" max="10241" width="85.7109375" style="1" customWidth="1"/>
    <col min="10242" max="10242" width="7.7109375" style="1" customWidth="1"/>
    <col min="10243" max="10496" width="9.140625" style="1"/>
    <col min="10497" max="10497" width="85.7109375" style="1" customWidth="1"/>
    <col min="10498" max="10498" width="7.7109375" style="1" customWidth="1"/>
    <col min="10499" max="10752" width="9.140625" style="1"/>
    <col min="10753" max="10753" width="85.7109375" style="1" customWidth="1"/>
    <col min="10754" max="10754" width="7.7109375" style="1" customWidth="1"/>
    <col min="10755" max="11008" width="9.140625" style="1"/>
    <col min="11009" max="11009" width="85.7109375" style="1" customWidth="1"/>
    <col min="11010" max="11010" width="7.7109375" style="1" customWidth="1"/>
    <col min="11011" max="11264" width="9.140625" style="1"/>
    <col min="11265" max="11265" width="85.7109375" style="1" customWidth="1"/>
    <col min="11266" max="11266" width="7.7109375" style="1" customWidth="1"/>
    <col min="11267" max="11520" width="9.140625" style="1"/>
    <col min="11521" max="11521" width="85.7109375" style="1" customWidth="1"/>
    <col min="11522" max="11522" width="7.7109375" style="1" customWidth="1"/>
    <col min="11523" max="11776" width="9.140625" style="1"/>
    <col min="11777" max="11777" width="85.7109375" style="1" customWidth="1"/>
    <col min="11778" max="11778" width="7.7109375" style="1" customWidth="1"/>
    <col min="11779" max="12032" width="9.140625" style="1"/>
    <col min="12033" max="12033" width="85.7109375" style="1" customWidth="1"/>
    <col min="12034" max="12034" width="7.7109375" style="1" customWidth="1"/>
    <col min="12035" max="12288" width="9.140625" style="1"/>
    <col min="12289" max="12289" width="85.7109375" style="1" customWidth="1"/>
    <col min="12290" max="12290" width="7.7109375" style="1" customWidth="1"/>
    <col min="12291" max="12544" width="9.140625" style="1"/>
    <col min="12545" max="12545" width="85.7109375" style="1" customWidth="1"/>
    <col min="12546" max="12546" width="7.7109375" style="1" customWidth="1"/>
    <col min="12547" max="12800" width="9.140625" style="1"/>
    <col min="12801" max="12801" width="85.7109375" style="1" customWidth="1"/>
    <col min="12802" max="12802" width="7.7109375" style="1" customWidth="1"/>
    <col min="12803" max="13056" width="9.140625" style="1"/>
    <col min="13057" max="13057" width="85.7109375" style="1" customWidth="1"/>
    <col min="13058" max="13058" width="7.7109375" style="1" customWidth="1"/>
    <col min="13059" max="13312" width="9.140625" style="1"/>
    <col min="13313" max="13313" width="85.7109375" style="1" customWidth="1"/>
    <col min="13314" max="13314" width="7.7109375" style="1" customWidth="1"/>
    <col min="13315" max="13568" width="9.140625" style="1"/>
    <col min="13569" max="13569" width="85.7109375" style="1" customWidth="1"/>
    <col min="13570" max="13570" width="7.7109375" style="1" customWidth="1"/>
    <col min="13571" max="13824" width="9.140625" style="1"/>
    <col min="13825" max="13825" width="85.7109375" style="1" customWidth="1"/>
    <col min="13826" max="13826" width="7.7109375" style="1" customWidth="1"/>
    <col min="13827" max="14080" width="9.140625" style="1"/>
    <col min="14081" max="14081" width="85.7109375" style="1" customWidth="1"/>
    <col min="14082" max="14082" width="7.7109375" style="1" customWidth="1"/>
    <col min="14083" max="14336" width="9.140625" style="1"/>
    <col min="14337" max="14337" width="85.7109375" style="1" customWidth="1"/>
    <col min="14338" max="14338" width="7.7109375" style="1" customWidth="1"/>
    <col min="14339" max="14592" width="9.140625" style="1"/>
    <col min="14593" max="14593" width="85.7109375" style="1" customWidth="1"/>
    <col min="14594" max="14594" width="7.7109375" style="1" customWidth="1"/>
    <col min="14595" max="14848" width="9.140625" style="1"/>
    <col min="14849" max="14849" width="85.7109375" style="1" customWidth="1"/>
    <col min="14850" max="14850" width="7.7109375" style="1" customWidth="1"/>
    <col min="14851" max="15104" width="9.140625" style="1"/>
    <col min="15105" max="15105" width="85.7109375" style="1" customWidth="1"/>
    <col min="15106" max="15106" width="7.7109375" style="1" customWidth="1"/>
    <col min="15107" max="15360" width="9.140625" style="1"/>
    <col min="15361" max="15361" width="85.7109375" style="1" customWidth="1"/>
    <col min="15362" max="15362" width="7.7109375" style="1" customWidth="1"/>
    <col min="15363" max="15616" width="9.140625" style="1"/>
    <col min="15617" max="15617" width="85.7109375" style="1" customWidth="1"/>
    <col min="15618" max="15618" width="7.7109375" style="1" customWidth="1"/>
    <col min="15619" max="15872" width="9.140625" style="1"/>
    <col min="15873" max="15873" width="85.7109375" style="1" customWidth="1"/>
    <col min="15874" max="15874" width="7.7109375" style="1" customWidth="1"/>
    <col min="15875" max="16128" width="9.140625" style="1"/>
    <col min="16129" max="16129" width="85.7109375" style="1" customWidth="1"/>
    <col min="16130" max="16130" width="7.7109375" style="1" customWidth="1"/>
    <col min="16131" max="16384" width="9.140625" style="1"/>
  </cols>
  <sheetData>
    <row r="1" spans="1:2" ht="18" x14ac:dyDescent="0.35">
      <c r="A1" s="102" t="s">
        <v>581</v>
      </c>
    </row>
    <row r="2" spans="1:2" ht="30.75" x14ac:dyDescent="0.55000000000000004">
      <c r="A2" s="103" t="s">
        <v>572</v>
      </c>
      <c r="B2" s="103"/>
    </row>
    <row r="3" spans="1:2" ht="18" x14ac:dyDescent="0.35">
      <c r="A3" s="104"/>
    </row>
    <row r="4" spans="1:2" ht="18" x14ac:dyDescent="0.35">
      <c r="A4" s="104"/>
    </row>
    <row r="5" spans="1:2" ht="18" x14ac:dyDescent="0.35">
      <c r="A5" s="104"/>
    </row>
    <row r="6" spans="1:2" ht="21" x14ac:dyDescent="0.35">
      <c r="A6" s="105" t="s">
        <v>573</v>
      </c>
      <c r="B6" s="105"/>
    </row>
    <row r="7" spans="1:2" ht="18" x14ac:dyDescent="0.35">
      <c r="A7" s="104"/>
    </row>
    <row r="8" spans="1:2" ht="30.75" x14ac:dyDescent="0.55000000000000004">
      <c r="A8" s="103"/>
    </row>
    <row r="9" spans="1:2" ht="30.75" x14ac:dyDescent="0.55000000000000004">
      <c r="A9" s="103"/>
    </row>
    <row r="10" spans="1:2" ht="30.75" x14ac:dyDescent="0.55000000000000004">
      <c r="A10" s="106" t="s">
        <v>574</v>
      </c>
    </row>
    <row r="11" spans="1:2" ht="18" x14ac:dyDescent="0.35">
      <c r="A11" s="2"/>
    </row>
    <row r="12" spans="1:2" ht="18" x14ac:dyDescent="0.35">
      <c r="A12" s="2"/>
    </row>
    <row r="13" spans="1:2" ht="13.5" customHeight="1" x14ac:dyDescent="0.35">
      <c r="A13" s="2"/>
    </row>
    <row r="14" spans="1:2" ht="18" hidden="1" x14ac:dyDescent="0.35">
      <c r="A14" s="2"/>
    </row>
    <row r="15" spans="1:2" ht="18" hidden="1" x14ac:dyDescent="0.35">
      <c r="A15" s="2"/>
    </row>
    <row r="16" spans="1:2" ht="18" hidden="1" x14ac:dyDescent="0.35">
      <c r="A16" s="104"/>
    </row>
    <row r="17" spans="1:2" ht="18" x14ac:dyDescent="0.35">
      <c r="A17" s="104"/>
    </row>
    <row r="18" spans="1:2" ht="24" x14ac:dyDescent="0.4">
      <c r="A18" s="107" t="s">
        <v>575</v>
      </c>
      <c r="B18" s="107"/>
    </row>
    <row r="19" spans="1:2" x14ac:dyDescent="0.3">
      <c r="A19" s="4" t="s">
        <v>576</v>
      </c>
      <c r="B19" s="4"/>
    </row>
    <row r="20" spans="1:2" ht="18" x14ac:dyDescent="0.35">
      <c r="A20" s="104"/>
    </row>
    <row r="21" spans="1:2" ht="18" x14ac:dyDescent="0.35">
      <c r="A21" s="104"/>
    </row>
    <row r="22" spans="1:2" ht="18" x14ac:dyDescent="0.35">
      <c r="A22" s="104"/>
    </row>
    <row r="23" spans="1:2" ht="24" x14ac:dyDescent="0.4">
      <c r="A23" s="107" t="s">
        <v>582</v>
      </c>
      <c r="B23" s="107"/>
    </row>
    <row r="24" spans="1:2" x14ac:dyDescent="0.3">
      <c r="A24" s="4" t="s">
        <v>577</v>
      </c>
    </row>
    <row r="25" spans="1:2" ht="24" x14ac:dyDescent="0.4">
      <c r="A25" s="107"/>
    </row>
    <row r="26" spans="1:2" ht="24" x14ac:dyDescent="0.4">
      <c r="A26" s="107"/>
    </row>
    <row r="27" spans="1:2" ht="24" x14ac:dyDescent="0.4">
      <c r="A27" s="107"/>
    </row>
    <row r="28" spans="1:2" ht="15.75" x14ac:dyDescent="0.3">
      <c r="A28" s="108"/>
    </row>
    <row r="29" spans="1:2" ht="15.75" x14ac:dyDescent="0.3">
      <c r="A29" s="108"/>
    </row>
    <row r="31" spans="1:2" ht="15.75" x14ac:dyDescent="0.3">
      <c r="A31" s="108"/>
    </row>
    <row r="32" spans="1:2" ht="18" x14ac:dyDescent="0.35">
      <c r="A32" s="104"/>
    </row>
    <row r="33" spans="1:1" ht="18" x14ac:dyDescent="0.35">
      <c r="A33" s="104"/>
    </row>
    <row r="34" spans="1:1" ht="18" x14ac:dyDescent="0.35">
      <c r="A34" s="104"/>
    </row>
    <row r="35" spans="1:1" ht="18" x14ac:dyDescent="0.35">
      <c r="A35" s="104"/>
    </row>
    <row r="36" spans="1:1" ht="18" x14ac:dyDescent="0.35">
      <c r="A36" s="104"/>
    </row>
    <row r="37" spans="1:1" ht="18" x14ac:dyDescent="0.35">
      <c r="A37" s="104"/>
    </row>
    <row r="38" spans="1:1" ht="18" x14ac:dyDescent="0.35">
      <c r="A38" s="104"/>
    </row>
    <row r="39" spans="1:1" ht="19.5" x14ac:dyDescent="0.35">
      <c r="A39" s="109" t="s">
        <v>578</v>
      </c>
    </row>
    <row r="40" spans="1:1" x14ac:dyDescent="0.3">
      <c r="A40" s="110" t="s">
        <v>579</v>
      </c>
    </row>
    <row r="41" spans="1:1" ht="18" x14ac:dyDescent="0.35">
      <c r="A41" s="104" t="s">
        <v>580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8"/>
  <sheetViews>
    <sheetView workbookViewId="0">
      <selection activeCell="D137" sqref="D137"/>
    </sheetView>
  </sheetViews>
  <sheetFormatPr defaultRowHeight="15" x14ac:dyDescent="0.25"/>
  <cols>
    <col min="1" max="1" width="5.42578125" style="38" customWidth="1"/>
    <col min="2" max="2" width="57.7109375" style="39" customWidth="1"/>
    <col min="3" max="3" width="7.140625" style="39" customWidth="1"/>
    <col min="4" max="4" width="11.140625" style="40" customWidth="1"/>
    <col min="5" max="5" width="11.5703125" style="41" customWidth="1"/>
    <col min="6" max="6" width="11.28515625" style="41" customWidth="1"/>
    <col min="7" max="249" width="9.140625" style="39"/>
    <col min="250" max="250" width="5.42578125" style="39" customWidth="1"/>
    <col min="251" max="251" width="57.7109375" style="39" customWidth="1"/>
    <col min="252" max="252" width="7.140625" style="39" customWidth="1"/>
    <col min="253" max="253" width="11.140625" style="39" customWidth="1"/>
    <col min="254" max="254" width="11.5703125" style="39" customWidth="1"/>
    <col min="255" max="255" width="11.28515625" style="39" customWidth="1"/>
    <col min="256" max="256" width="11.42578125" style="39" bestFit="1" customWidth="1"/>
    <col min="257" max="257" width="10.42578125" style="39" bestFit="1" customWidth="1"/>
    <col min="258" max="258" width="9.140625" style="39"/>
    <col min="259" max="259" width="10.5703125" style="39" customWidth="1"/>
    <col min="260" max="260" width="9.140625" style="39"/>
    <col min="261" max="261" width="10" style="39" bestFit="1" customWidth="1"/>
    <col min="262" max="262" width="9.85546875" style="39" bestFit="1" customWidth="1"/>
    <col min="263" max="505" width="9.140625" style="39"/>
    <col min="506" max="506" width="5.42578125" style="39" customWidth="1"/>
    <col min="507" max="507" width="57.7109375" style="39" customWidth="1"/>
    <col min="508" max="508" width="7.140625" style="39" customWidth="1"/>
    <col min="509" max="509" width="11.140625" style="39" customWidth="1"/>
    <col min="510" max="510" width="11.5703125" style="39" customWidth="1"/>
    <col min="511" max="511" width="11.28515625" style="39" customWidth="1"/>
    <col min="512" max="512" width="11.42578125" style="39" bestFit="1" customWidth="1"/>
    <col min="513" max="513" width="10.42578125" style="39" bestFit="1" customWidth="1"/>
    <col min="514" max="514" width="9.140625" style="39"/>
    <col min="515" max="515" width="10.5703125" style="39" customWidth="1"/>
    <col min="516" max="516" width="9.140625" style="39"/>
    <col min="517" max="517" width="10" style="39" bestFit="1" customWidth="1"/>
    <col min="518" max="518" width="9.85546875" style="39" bestFit="1" customWidth="1"/>
    <col min="519" max="761" width="9.140625" style="39"/>
    <col min="762" max="762" width="5.42578125" style="39" customWidth="1"/>
    <col min="763" max="763" width="57.7109375" style="39" customWidth="1"/>
    <col min="764" max="764" width="7.140625" style="39" customWidth="1"/>
    <col min="765" max="765" width="11.140625" style="39" customWidth="1"/>
    <col min="766" max="766" width="11.5703125" style="39" customWidth="1"/>
    <col min="767" max="767" width="11.28515625" style="39" customWidth="1"/>
    <col min="768" max="768" width="11.42578125" style="39" bestFit="1" customWidth="1"/>
    <col min="769" max="769" width="10.42578125" style="39" bestFit="1" customWidth="1"/>
    <col min="770" max="770" width="9.140625" style="39"/>
    <col min="771" max="771" width="10.5703125" style="39" customWidth="1"/>
    <col min="772" max="772" width="9.140625" style="39"/>
    <col min="773" max="773" width="10" style="39" bestFit="1" customWidth="1"/>
    <col min="774" max="774" width="9.85546875" style="39" bestFit="1" customWidth="1"/>
    <col min="775" max="1017" width="9.140625" style="39"/>
    <col min="1018" max="1018" width="5.42578125" style="39" customWidth="1"/>
    <col min="1019" max="1019" width="57.7109375" style="39" customWidth="1"/>
    <col min="1020" max="1020" width="7.140625" style="39" customWidth="1"/>
    <col min="1021" max="1021" width="11.140625" style="39" customWidth="1"/>
    <col min="1022" max="1022" width="11.5703125" style="39" customWidth="1"/>
    <col min="1023" max="1023" width="11.28515625" style="39" customWidth="1"/>
    <col min="1024" max="1024" width="11.42578125" style="39" bestFit="1" customWidth="1"/>
    <col min="1025" max="1025" width="10.42578125" style="39" bestFit="1" customWidth="1"/>
    <col min="1026" max="1026" width="9.140625" style="39"/>
    <col min="1027" max="1027" width="10.5703125" style="39" customWidth="1"/>
    <col min="1028" max="1028" width="9.140625" style="39"/>
    <col min="1029" max="1029" width="10" style="39" bestFit="1" customWidth="1"/>
    <col min="1030" max="1030" width="9.85546875" style="39" bestFit="1" customWidth="1"/>
    <col min="1031" max="1273" width="9.140625" style="39"/>
    <col min="1274" max="1274" width="5.42578125" style="39" customWidth="1"/>
    <col min="1275" max="1275" width="57.7109375" style="39" customWidth="1"/>
    <col min="1276" max="1276" width="7.140625" style="39" customWidth="1"/>
    <col min="1277" max="1277" width="11.140625" style="39" customWidth="1"/>
    <col min="1278" max="1278" width="11.5703125" style="39" customWidth="1"/>
    <col min="1279" max="1279" width="11.28515625" style="39" customWidth="1"/>
    <col min="1280" max="1280" width="11.42578125" style="39" bestFit="1" customWidth="1"/>
    <col min="1281" max="1281" width="10.42578125" style="39" bestFit="1" customWidth="1"/>
    <col min="1282" max="1282" width="9.140625" style="39"/>
    <col min="1283" max="1283" width="10.5703125" style="39" customWidth="1"/>
    <col min="1284" max="1284" width="9.140625" style="39"/>
    <col min="1285" max="1285" width="10" style="39" bestFit="1" customWidth="1"/>
    <col min="1286" max="1286" width="9.85546875" style="39" bestFit="1" customWidth="1"/>
    <col min="1287" max="1529" width="9.140625" style="39"/>
    <col min="1530" max="1530" width="5.42578125" style="39" customWidth="1"/>
    <col min="1531" max="1531" width="57.7109375" style="39" customWidth="1"/>
    <col min="1532" max="1532" width="7.140625" style="39" customWidth="1"/>
    <col min="1533" max="1533" width="11.140625" style="39" customWidth="1"/>
    <col min="1534" max="1534" width="11.5703125" style="39" customWidth="1"/>
    <col min="1535" max="1535" width="11.28515625" style="39" customWidth="1"/>
    <col min="1536" max="1536" width="11.42578125" style="39" bestFit="1" customWidth="1"/>
    <col min="1537" max="1537" width="10.42578125" style="39" bestFit="1" customWidth="1"/>
    <col min="1538" max="1538" width="9.140625" style="39"/>
    <col min="1539" max="1539" width="10.5703125" style="39" customWidth="1"/>
    <col min="1540" max="1540" width="9.140625" style="39"/>
    <col min="1541" max="1541" width="10" style="39" bestFit="1" customWidth="1"/>
    <col min="1542" max="1542" width="9.85546875" style="39" bestFit="1" customWidth="1"/>
    <col min="1543" max="1785" width="9.140625" style="39"/>
    <col min="1786" max="1786" width="5.42578125" style="39" customWidth="1"/>
    <col min="1787" max="1787" width="57.7109375" style="39" customWidth="1"/>
    <col min="1788" max="1788" width="7.140625" style="39" customWidth="1"/>
    <col min="1789" max="1789" width="11.140625" style="39" customWidth="1"/>
    <col min="1790" max="1790" width="11.5703125" style="39" customWidth="1"/>
    <col min="1791" max="1791" width="11.28515625" style="39" customWidth="1"/>
    <col min="1792" max="1792" width="11.42578125" style="39" bestFit="1" customWidth="1"/>
    <col min="1793" max="1793" width="10.42578125" style="39" bestFit="1" customWidth="1"/>
    <col min="1794" max="1794" width="9.140625" style="39"/>
    <col min="1795" max="1795" width="10.5703125" style="39" customWidth="1"/>
    <col min="1796" max="1796" width="9.140625" style="39"/>
    <col min="1797" max="1797" width="10" style="39" bestFit="1" customWidth="1"/>
    <col min="1798" max="1798" width="9.85546875" style="39" bestFit="1" customWidth="1"/>
    <col min="1799" max="2041" width="9.140625" style="39"/>
    <col min="2042" max="2042" width="5.42578125" style="39" customWidth="1"/>
    <col min="2043" max="2043" width="57.7109375" style="39" customWidth="1"/>
    <col min="2044" max="2044" width="7.140625" style="39" customWidth="1"/>
    <col min="2045" max="2045" width="11.140625" style="39" customWidth="1"/>
    <col min="2046" max="2046" width="11.5703125" style="39" customWidth="1"/>
    <col min="2047" max="2047" width="11.28515625" style="39" customWidth="1"/>
    <col min="2048" max="2048" width="11.42578125" style="39" bestFit="1" customWidth="1"/>
    <col min="2049" max="2049" width="10.42578125" style="39" bestFit="1" customWidth="1"/>
    <col min="2050" max="2050" width="9.140625" style="39"/>
    <col min="2051" max="2051" width="10.5703125" style="39" customWidth="1"/>
    <col min="2052" max="2052" width="9.140625" style="39"/>
    <col min="2053" max="2053" width="10" style="39" bestFit="1" customWidth="1"/>
    <col min="2054" max="2054" width="9.85546875" style="39" bestFit="1" customWidth="1"/>
    <col min="2055" max="2297" width="9.140625" style="39"/>
    <col min="2298" max="2298" width="5.42578125" style="39" customWidth="1"/>
    <col min="2299" max="2299" width="57.7109375" style="39" customWidth="1"/>
    <col min="2300" max="2300" width="7.140625" style="39" customWidth="1"/>
    <col min="2301" max="2301" width="11.140625" style="39" customWidth="1"/>
    <col min="2302" max="2302" width="11.5703125" style="39" customWidth="1"/>
    <col min="2303" max="2303" width="11.28515625" style="39" customWidth="1"/>
    <col min="2304" max="2304" width="11.42578125" style="39" bestFit="1" customWidth="1"/>
    <col min="2305" max="2305" width="10.42578125" style="39" bestFit="1" customWidth="1"/>
    <col min="2306" max="2306" width="9.140625" style="39"/>
    <col min="2307" max="2307" width="10.5703125" style="39" customWidth="1"/>
    <col min="2308" max="2308" width="9.140625" style="39"/>
    <col min="2309" max="2309" width="10" style="39" bestFit="1" customWidth="1"/>
    <col min="2310" max="2310" width="9.85546875" style="39" bestFit="1" customWidth="1"/>
    <col min="2311" max="2553" width="9.140625" style="39"/>
    <col min="2554" max="2554" width="5.42578125" style="39" customWidth="1"/>
    <col min="2555" max="2555" width="57.7109375" style="39" customWidth="1"/>
    <col min="2556" max="2556" width="7.140625" style="39" customWidth="1"/>
    <col min="2557" max="2557" width="11.140625" style="39" customWidth="1"/>
    <col min="2558" max="2558" width="11.5703125" style="39" customWidth="1"/>
    <col min="2559" max="2559" width="11.28515625" style="39" customWidth="1"/>
    <col min="2560" max="2560" width="11.42578125" style="39" bestFit="1" customWidth="1"/>
    <col min="2561" max="2561" width="10.42578125" style="39" bestFit="1" customWidth="1"/>
    <col min="2562" max="2562" width="9.140625" style="39"/>
    <col min="2563" max="2563" width="10.5703125" style="39" customWidth="1"/>
    <col min="2564" max="2564" width="9.140625" style="39"/>
    <col min="2565" max="2565" width="10" style="39" bestFit="1" customWidth="1"/>
    <col min="2566" max="2566" width="9.85546875" style="39" bestFit="1" customWidth="1"/>
    <col min="2567" max="2809" width="9.140625" style="39"/>
    <col min="2810" max="2810" width="5.42578125" style="39" customWidth="1"/>
    <col min="2811" max="2811" width="57.7109375" style="39" customWidth="1"/>
    <col min="2812" max="2812" width="7.140625" style="39" customWidth="1"/>
    <col min="2813" max="2813" width="11.140625" style="39" customWidth="1"/>
    <col min="2814" max="2814" width="11.5703125" style="39" customWidth="1"/>
    <col min="2815" max="2815" width="11.28515625" style="39" customWidth="1"/>
    <col min="2816" max="2816" width="11.42578125" style="39" bestFit="1" customWidth="1"/>
    <col min="2817" max="2817" width="10.42578125" style="39" bestFit="1" customWidth="1"/>
    <col min="2818" max="2818" width="9.140625" style="39"/>
    <col min="2819" max="2819" width="10.5703125" style="39" customWidth="1"/>
    <col min="2820" max="2820" width="9.140625" style="39"/>
    <col min="2821" max="2821" width="10" style="39" bestFit="1" customWidth="1"/>
    <col min="2822" max="2822" width="9.85546875" style="39" bestFit="1" customWidth="1"/>
    <col min="2823" max="3065" width="9.140625" style="39"/>
    <col min="3066" max="3066" width="5.42578125" style="39" customWidth="1"/>
    <col min="3067" max="3067" width="57.7109375" style="39" customWidth="1"/>
    <col min="3068" max="3068" width="7.140625" style="39" customWidth="1"/>
    <col min="3069" max="3069" width="11.140625" style="39" customWidth="1"/>
    <col min="3070" max="3070" width="11.5703125" style="39" customWidth="1"/>
    <col min="3071" max="3071" width="11.28515625" style="39" customWidth="1"/>
    <col min="3072" max="3072" width="11.42578125" style="39" bestFit="1" customWidth="1"/>
    <col min="3073" max="3073" width="10.42578125" style="39" bestFit="1" customWidth="1"/>
    <col min="3074" max="3074" width="9.140625" style="39"/>
    <col min="3075" max="3075" width="10.5703125" style="39" customWidth="1"/>
    <col min="3076" max="3076" width="9.140625" style="39"/>
    <col min="3077" max="3077" width="10" style="39" bestFit="1" customWidth="1"/>
    <col min="3078" max="3078" width="9.85546875" style="39" bestFit="1" customWidth="1"/>
    <col min="3079" max="3321" width="9.140625" style="39"/>
    <col min="3322" max="3322" width="5.42578125" style="39" customWidth="1"/>
    <col min="3323" max="3323" width="57.7109375" style="39" customWidth="1"/>
    <col min="3324" max="3324" width="7.140625" style="39" customWidth="1"/>
    <col min="3325" max="3325" width="11.140625" style="39" customWidth="1"/>
    <col min="3326" max="3326" width="11.5703125" style="39" customWidth="1"/>
    <col min="3327" max="3327" width="11.28515625" style="39" customWidth="1"/>
    <col min="3328" max="3328" width="11.42578125" style="39" bestFit="1" customWidth="1"/>
    <col min="3329" max="3329" width="10.42578125" style="39" bestFit="1" customWidth="1"/>
    <col min="3330" max="3330" width="9.140625" style="39"/>
    <col min="3331" max="3331" width="10.5703125" style="39" customWidth="1"/>
    <col min="3332" max="3332" width="9.140625" style="39"/>
    <col min="3333" max="3333" width="10" style="39" bestFit="1" customWidth="1"/>
    <col min="3334" max="3334" width="9.85546875" style="39" bestFit="1" customWidth="1"/>
    <col min="3335" max="3577" width="9.140625" style="39"/>
    <col min="3578" max="3578" width="5.42578125" style="39" customWidth="1"/>
    <col min="3579" max="3579" width="57.7109375" style="39" customWidth="1"/>
    <col min="3580" max="3580" width="7.140625" style="39" customWidth="1"/>
    <col min="3581" max="3581" width="11.140625" style="39" customWidth="1"/>
    <col min="3582" max="3582" width="11.5703125" style="39" customWidth="1"/>
    <col min="3583" max="3583" width="11.28515625" style="39" customWidth="1"/>
    <col min="3584" max="3584" width="11.42578125" style="39" bestFit="1" customWidth="1"/>
    <col min="3585" max="3585" width="10.42578125" style="39" bestFit="1" customWidth="1"/>
    <col min="3586" max="3586" width="9.140625" style="39"/>
    <col min="3587" max="3587" width="10.5703125" style="39" customWidth="1"/>
    <col min="3588" max="3588" width="9.140625" style="39"/>
    <col min="3589" max="3589" width="10" style="39" bestFit="1" customWidth="1"/>
    <col min="3590" max="3590" width="9.85546875" style="39" bestFit="1" customWidth="1"/>
    <col min="3591" max="3833" width="9.140625" style="39"/>
    <col min="3834" max="3834" width="5.42578125" style="39" customWidth="1"/>
    <col min="3835" max="3835" width="57.7109375" style="39" customWidth="1"/>
    <col min="3836" max="3836" width="7.140625" style="39" customWidth="1"/>
    <col min="3837" max="3837" width="11.140625" style="39" customWidth="1"/>
    <col min="3838" max="3838" width="11.5703125" style="39" customWidth="1"/>
    <col min="3839" max="3839" width="11.28515625" style="39" customWidth="1"/>
    <col min="3840" max="3840" width="11.42578125" style="39" bestFit="1" customWidth="1"/>
    <col min="3841" max="3841" width="10.42578125" style="39" bestFit="1" customWidth="1"/>
    <col min="3842" max="3842" width="9.140625" style="39"/>
    <col min="3843" max="3843" width="10.5703125" style="39" customWidth="1"/>
    <col min="3844" max="3844" width="9.140625" style="39"/>
    <col min="3845" max="3845" width="10" style="39" bestFit="1" customWidth="1"/>
    <col min="3846" max="3846" width="9.85546875" style="39" bestFit="1" customWidth="1"/>
    <col min="3847" max="4089" width="9.140625" style="39"/>
    <col min="4090" max="4090" width="5.42578125" style="39" customWidth="1"/>
    <col min="4091" max="4091" width="57.7109375" style="39" customWidth="1"/>
    <col min="4092" max="4092" width="7.140625" style="39" customWidth="1"/>
    <col min="4093" max="4093" width="11.140625" style="39" customWidth="1"/>
    <col min="4094" max="4094" width="11.5703125" style="39" customWidth="1"/>
    <col min="4095" max="4095" width="11.28515625" style="39" customWidth="1"/>
    <col min="4096" max="4096" width="11.42578125" style="39" bestFit="1" customWidth="1"/>
    <col min="4097" max="4097" width="10.42578125" style="39" bestFit="1" customWidth="1"/>
    <col min="4098" max="4098" width="9.140625" style="39"/>
    <col min="4099" max="4099" width="10.5703125" style="39" customWidth="1"/>
    <col min="4100" max="4100" width="9.140625" style="39"/>
    <col min="4101" max="4101" width="10" style="39" bestFit="1" customWidth="1"/>
    <col min="4102" max="4102" width="9.85546875" style="39" bestFit="1" customWidth="1"/>
    <col min="4103" max="4345" width="9.140625" style="39"/>
    <col min="4346" max="4346" width="5.42578125" style="39" customWidth="1"/>
    <col min="4347" max="4347" width="57.7109375" style="39" customWidth="1"/>
    <col min="4348" max="4348" width="7.140625" style="39" customWidth="1"/>
    <col min="4349" max="4349" width="11.140625" style="39" customWidth="1"/>
    <col min="4350" max="4350" width="11.5703125" style="39" customWidth="1"/>
    <col min="4351" max="4351" width="11.28515625" style="39" customWidth="1"/>
    <col min="4352" max="4352" width="11.42578125" style="39" bestFit="1" customWidth="1"/>
    <col min="4353" max="4353" width="10.42578125" style="39" bestFit="1" customWidth="1"/>
    <col min="4354" max="4354" width="9.140625" style="39"/>
    <col min="4355" max="4355" width="10.5703125" style="39" customWidth="1"/>
    <col min="4356" max="4356" width="9.140625" style="39"/>
    <col min="4357" max="4357" width="10" style="39" bestFit="1" customWidth="1"/>
    <col min="4358" max="4358" width="9.85546875" style="39" bestFit="1" customWidth="1"/>
    <col min="4359" max="4601" width="9.140625" style="39"/>
    <col min="4602" max="4602" width="5.42578125" style="39" customWidth="1"/>
    <col min="4603" max="4603" width="57.7109375" style="39" customWidth="1"/>
    <col min="4604" max="4604" width="7.140625" style="39" customWidth="1"/>
    <col min="4605" max="4605" width="11.140625" style="39" customWidth="1"/>
    <col min="4606" max="4606" width="11.5703125" style="39" customWidth="1"/>
    <col min="4607" max="4607" width="11.28515625" style="39" customWidth="1"/>
    <col min="4608" max="4608" width="11.42578125" style="39" bestFit="1" customWidth="1"/>
    <col min="4609" max="4609" width="10.42578125" style="39" bestFit="1" customWidth="1"/>
    <col min="4610" max="4610" width="9.140625" style="39"/>
    <col min="4611" max="4611" width="10.5703125" style="39" customWidth="1"/>
    <col min="4612" max="4612" width="9.140625" style="39"/>
    <col min="4613" max="4613" width="10" style="39" bestFit="1" customWidth="1"/>
    <col min="4614" max="4614" width="9.85546875" style="39" bestFit="1" customWidth="1"/>
    <col min="4615" max="4857" width="9.140625" style="39"/>
    <col min="4858" max="4858" width="5.42578125" style="39" customWidth="1"/>
    <col min="4859" max="4859" width="57.7109375" style="39" customWidth="1"/>
    <col min="4860" max="4860" width="7.140625" style="39" customWidth="1"/>
    <col min="4861" max="4861" width="11.140625" style="39" customWidth="1"/>
    <col min="4862" max="4862" width="11.5703125" style="39" customWidth="1"/>
    <col min="4863" max="4863" width="11.28515625" style="39" customWidth="1"/>
    <col min="4864" max="4864" width="11.42578125" style="39" bestFit="1" customWidth="1"/>
    <col min="4865" max="4865" width="10.42578125" style="39" bestFit="1" customWidth="1"/>
    <col min="4866" max="4866" width="9.140625" style="39"/>
    <col min="4867" max="4867" width="10.5703125" style="39" customWidth="1"/>
    <col min="4868" max="4868" width="9.140625" style="39"/>
    <col min="4869" max="4869" width="10" style="39" bestFit="1" customWidth="1"/>
    <col min="4870" max="4870" width="9.85546875" style="39" bestFit="1" customWidth="1"/>
    <col min="4871" max="5113" width="9.140625" style="39"/>
    <col min="5114" max="5114" width="5.42578125" style="39" customWidth="1"/>
    <col min="5115" max="5115" width="57.7109375" style="39" customWidth="1"/>
    <col min="5116" max="5116" width="7.140625" style="39" customWidth="1"/>
    <col min="5117" max="5117" width="11.140625" style="39" customWidth="1"/>
    <col min="5118" max="5118" width="11.5703125" style="39" customWidth="1"/>
    <col min="5119" max="5119" width="11.28515625" style="39" customWidth="1"/>
    <col min="5120" max="5120" width="11.42578125" style="39" bestFit="1" customWidth="1"/>
    <col min="5121" max="5121" width="10.42578125" style="39" bestFit="1" customWidth="1"/>
    <col min="5122" max="5122" width="9.140625" style="39"/>
    <col min="5123" max="5123" width="10.5703125" style="39" customWidth="1"/>
    <col min="5124" max="5124" width="9.140625" style="39"/>
    <col min="5125" max="5125" width="10" style="39" bestFit="1" customWidth="1"/>
    <col min="5126" max="5126" width="9.85546875" style="39" bestFit="1" customWidth="1"/>
    <col min="5127" max="5369" width="9.140625" style="39"/>
    <col min="5370" max="5370" width="5.42578125" style="39" customWidth="1"/>
    <col min="5371" max="5371" width="57.7109375" style="39" customWidth="1"/>
    <col min="5372" max="5372" width="7.140625" style="39" customWidth="1"/>
    <col min="5373" max="5373" width="11.140625" style="39" customWidth="1"/>
    <col min="5374" max="5374" width="11.5703125" style="39" customWidth="1"/>
    <col min="5375" max="5375" width="11.28515625" style="39" customWidth="1"/>
    <col min="5376" max="5376" width="11.42578125" style="39" bestFit="1" customWidth="1"/>
    <col min="5377" max="5377" width="10.42578125" style="39" bestFit="1" customWidth="1"/>
    <col min="5378" max="5378" width="9.140625" style="39"/>
    <col min="5379" max="5379" width="10.5703125" style="39" customWidth="1"/>
    <col min="5380" max="5380" width="9.140625" style="39"/>
    <col min="5381" max="5381" width="10" style="39" bestFit="1" customWidth="1"/>
    <col min="5382" max="5382" width="9.85546875" style="39" bestFit="1" customWidth="1"/>
    <col min="5383" max="5625" width="9.140625" style="39"/>
    <col min="5626" max="5626" width="5.42578125" style="39" customWidth="1"/>
    <col min="5627" max="5627" width="57.7109375" style="39" customWidth="1"/>
    <col min="5628" max="5628" width="7.140625" style="39" customWidth="1"/>
    <col min="5629" max="5629" width="11.140625" style="39" customWidth="1"/>
    <col min="5630" max="5630" width="11.5703125" style="39" customWidth="1"/>
    <col min="5631" max="5631" width="11.28515625" style="39" customWidth="1"/>
    <col min="5632" max="5632" width="11.42578125" style="39" bestFit="1" customWidth="1"/>
    <col min="5633" max="5633" width="10.42578125" style="39" bestFit="1" customWidth="1"/>
    <col min="5634" max="5634" width="9.140625" style="39"/>
    <col min="5635" max="5635" width="10.5703125" style="39" customWidth="1"/>
    <col min="5636" max="5636" width="9.140625" style="39"/>
    <col min="5637" max="5637" width="10" style="39" bestFit="1" customWidth="1"/>
    <col min="5638" max="5638" width="9.85546875" style="39" bestFit="1" customWidth="1"/>
    <col min="5639" max="5881" width="9.140625" style="39"/>
    <col min="5882" max="5882" width="5.42578125" style="39" customWidth="1"/>
    <col min="5883" max="5883" width="57.7109375" style="39" customWidth="1"/>
    <col min="5884" max="5884" width="7.140625" style="39" customWidth="1"/>
    <col min="5885" max="5885" width="11.140625" style="39" customWidth="1"/>
    <col min="5886" max="5886" width="11.5703125" style="39" customWidth="1"/>
    <col min="5887" max="5887" width="11.28515625" style="39" customWidth="1"/>
    <col min="5888" max="5888" width="11.42578125" style="39" bestFit="1" customWidth="1"/>
    <col min="5889" max="5889" width="10.42578125" style="39" bestFit="1" customWidth="1"/>
    <col min="5890" max="5890" width="9.140625" style="39"/>
    <col min="5891" max="5891" width="10.5703125" style="39" customWidth="1"/>
    <col min="5892" max="5892" width="9.140625" style="39"/>
    <col min="5893" max="5893" width="10" style="39" bestFit="1" customWidth="1"/>
    <col min="5894" max="5894" width="9.85546875" style="39" bestFit="1" customWidth="1"/>
    <col min="5895" max="6137" width="9.140625" style="39"/>
    <col min="6138" max="6138" width="5.42578125" style="39" customWidth="1"/>
    <col min="6139" max="6139" width="57.7109375" style="39" customWidth="1"/>
    <col min="6140" max="6140" width="7.140625" style="39" customWidth="1"/>
    <col min="6141" max="6141" width="11.140625" style="39" customWidth="1"/>
    <col min="6142" max="6142" width="11.5703125" style="39" customWidth="1"/>
    <col min="6143" max="6143" width="11.28515625" style="39" customWidth="1"/>
    <col min="6144" max="6144" width="11.42578125" style="39" bestFit="1" customWidth="1"/>
    <col min="6145" max="6145" width="10.42578125" style="39" bestFit="1" customWidth="1"/>
    <col min="6146" max="6146" width="9.140625" style="39"/>
    <col min="6147" max="6147" width="10.5703125" style="39" customWidth="1"/>
    <col min="6148" max="6148" width="9.140625" style="39"/>
    <col min="6149" max="6149" width="10" style="39" bestFit="1" customWidth="1"/>
    <col min="6150" max="6150" width="9.85546875" style="39" bestFit="1" customWidth="1"/>
    <col min="6151" max="6393" width="9.140625" style="39"/>
    <col min="6394" max="6394" width="5.42578125" style="39" customWidth="1"/>
    <col min="6395" max="6395" width="57.7109375" style="39" customWidth="1"/>
    <col min="6396" max="6396" width="7.140625" style="39" customWidth="1"/>
    <col min="6397" max="6397" width="11.140625" style="39" customWidth="1"/>
    <col min="6398" max="6398" width="11.5703125" style="39" customWidth="1"/>
    <col min="6399" max="6399" width="11.28515625" style="39" customWidth="1"/>
    <col min="6400" max="6400" width="11.42578125" style="39" bestFit="1" customWidth="1"/>
    <col min="6401" max="6401" width="10.42578125" style="39" bestFit="1" customWidth="1"/>
    <col min="6402" max="6402" width="9.140625" style="39"/>
    <col min="6403" max="6403" width="10.5703125" style="39" customWidth="1"/>
    <col min="6404" max="6404" width="9.140625" style="39"/>
    <col min="6405" max="6405" width="10" style="39" bestFit="1" customWidth="1"/>
    <col min="6406" max="6406" width="9.85546875" style="39" bestFit="1" customWidth="1"/>
    <col min="6407" max="6649" width="9.140625" style="39"/>
    <col min="6650" max="6650" width="5.42578125" style="39" customWidth="1"/>
    <col min="6651" max="6651" width="57.7109375" style="39" customWidth="1"/>
    <col min="6652" max="6652" width="7.140625" style="39" customWidth="1"/>
    <col min="6653" max="6653" width="11.140625" style="39" customWidth="1"/>
    <col min="6654" max="6654" width="11.5703125" style="39" customWidth="1"/>
    <col min="6655" max="6655" width="11.28515625" style="39" customWidth="1"/>
    <col min="6656" max="6656" width="11.42578125" style="39" bestFit="1" customWidth="1"/>
    <col min="6657" max="6657" width="10.42578125" style="39" bestFit="1" customWidth="1"/>
    <col min="6658" max="6658" width="9.140625" style="39"/>
    <col min="6659" max="6659" width="10.5703125" style="39" customWidth="1"/>
    <col min="6660" max="6660" width="9.140625" style="39"/>
    <col min="6661" max="6661" width="10" style="39" bestFit="1" customWidth="1"/>
    <col min="6662" max="6662" width="9.85546875" style="39" bestFit="1" customWidth="1"/>
    <col min="6663" max="6905" width="9.140625" style="39"/>
    <col min="6906" max="6906" width="5.42578125" style="39" customWidth="1"/>
    <col min="6907" max="6907" width="57.7109375" style="39" customWidth="1"/>
    <col min="6908" max="6908" width="7.140625" style="39" customWidth="1"/>
    <col min="6909" max="6909" width="11.140625" style="39" customWidth="1"/>
    <col min="6910" max="6910" width="11.5703125" style="39" customWidth="1"/>
    <col min="6911" max="6911" width="11.28515625" style="39" customWidth="1"/>
    <col min="6912" max="6912" width="11.42578125" style="39" bestFit="1" customWidth="1"/>
    <col min="6913" max="6913" width="10.42578125" style="39" bestFit="1" customWidth="1"/>
    <col min="6914" max="6914" width="9.140625" style="39"/>
    <col min="6915" max="6915" width="10.5703125" style="39" customWidth="1"/>
    <col min="6916" max="6916" width="9.140625" style="39"/>
    <col min="6917" max="6917" width="10" style="39" bestFit="1" customWidth="1"/>
    <col min="6918" max="6918" width="9.85546875" style="39" bestFit="1" customWidth="1"/>
    <col min="6919" max="7161" width="9.140625" style="39"/>
    <col min="7162" max="7162" width="5.42578125" style="39" customWidth="1"/>
    <col min="7163" max="7163" width="57.7109375" style="39" customWidth="1"/>
    <col min="7164" max="7164" width="7.140625" style="39" customWidth="1"/>
    <col min="7165" max="7165" width="11.140625" style="39" customWidth="1"/>
    <col min="7166" max="7166" width="11.5703125" style="39" customWidth="1"/>
    <col min="7167" max="7167" width="11.28515625" style="39" customWidth="1"/>
    <col min="7168" max="7168" width="11.42578125" style="39" bestFit="1" customWidth="1"/>
    <col min="7169" max="7169" width="10.42578125" style="39" bestFit="1" customWidth="1"/>
    <col min="7170" max="7170" width="9.140625" style="39"/>
    <col min="7171" max="7171" width="10.5703125" style="39" customWidth="1"/>
    <col min="7172" max="7172" width="9.140625" style="39"/>
    <col min="7173" max="7173" width="10" style="39" bestFit="1" customWidth="1"/>
    <col min="7174" max="7174" width="9.85546875" style="39" bestFit="1" customWidth="1"/>
    <col min="7175" max="7417" width="9.140625" style="39"/>
    <col min="7418" max="7418" width="5.42578125" style="39" customWidth="1"/>
    <col min="7419" max="7419" width="57.7109375" style="39" customWidth="1"/>
    <col min="7420" max="7420" width="7.140625" style="39" customWidth="1"/>
    <col min="7421" max="7421" width="11.140625" style="39" customWidth="1"/>
    <col min="7422" max="7422" width="11.5703125" style="39" customWidth="1"/>
    <col min="7423" max="7423" width="11.28515625" style="39" customWidth="1"/>
    <col min="7424" max="7424" width="11.42578125" style="39" bestFit="1" customWidth="1"/>
    <col min="7425" max="7425" width="10.42578125" style="39" bestFit="1" customWidth="1"/>
    <col min="7426" max="7426" width="9.140625" style="39"/>
    <col min="7427" max="7427" width="10.5703125" style="39" customWidth="1"/>
    <col min="7428" max="7428" width="9.140625" style="39"/>
    <col min="7429" max="7429" width="10" style="39" bestFit="1" customWidth="1"/>
    <col min="7430" max="7430" width="9.85546875" style="39" bestFit="1" customWidth="1"/>
    <col min="7431" max="7673" width="9.140625" style="39"/>
    <col min="7674" max="7674" width="5.42578125" style="39" customWidth="1"/>
    <col min="7675" max="7675" width="57.7109375" style="39" customWidth="1"/>
    <col min="7676" max="7676" width="7.140625" style="39" customWidth="1"/>
    <col min="7677" max="7677" width="11.140625" style="39" customWidth="1"/>
    <col min="7678" max="7678" width="11.5703125" style="39" customWidth="1"/>
    <col min="7679" max="7679" width="11.28515625" style="39" customWidth="1"/>
    <col min="7680" max="7680" width="11.42578125" style="39" bestFit="1" customWidth="1"/>
    <col min="7681" max="7681" width="10.42578125" style="39" bestFit="1" customWidth="1"/>
    <col min="7682" max="7682" width="9.140625" style="39"/>
    <col min="7683" max="7683" width="10.5703125" style="39" customWidth="1"/>
    <col min="7684" max="7684" width="9.140625" style="39"/>
    <col min="7685" max="7685" width="10" style="39" bestFit="1" customWidth="1"/>
    <col min="7686" max="7686" width="9.85546875" style="39" bestFit="1" customWidth="1"/>
    <col min="7687" max="7929" width="9.140625" style="39"/>
    <col min="7930" max="7930" width="5.42578125" style="39" customWidth="1"/>
    <col min="7931" max="7931" width="57.7109375" style="39" customWidth="1"/>
    <col min="7932" max="7932" width="7.140625" style="39" customWidth="1"/>
    <col min="7933" max="7933" width="11.140625" style="39" customWidth="1"/>
    <col min="7934" max="7934" width="11.5703125" style="39" customWidth="1"/>
    <col min="7935" max="7935" width="11.28515625" style="39" customWidth="1"/>
    <col min="7936" max="7936" width="11.42578125" style="39" bestFit="1" customWidth="1"/>
    <col min="7937" max="7937" width="10.42578125" style="39" bestFit="1" customWidth="1"/>
    <col min="7938" max="7938" width="9.140625" style="39"/>
    <col min="7939" max="7939" width="10.5703125" style="39" customWidth="1"/>
    <col min="7940" max="7940" width="9.140625" style="39"/>
    <col min="7941" max="7941" width="10" style="39" bestFit="1" customWidth="1"/>
    <col min="7942" max="7942" width="9.85546875" style="39" bestFit="1" customWidth="1"/>
    <col min="7943" max="8185" width="9.140625" style="39"/>
    <col min="8186" max="8186" width="5.42578125" style="39" customWidth="1"/>
    <col min="8187" max="8187" width="57.7109375" style="39" customWidth="1"/>
    <col min="8188" max="8188" width="7.140625" style="39" customWidth="1"/>
    <col min="8189" max="8189" width="11.140625" style="39" customWidth="1"/>
    <col min="8190" max="8190" width="11.5703125" style="39" customWidth="1"/>
    <col min="8191" max="8191" width="11.28515625" style="39" customWidth="1"/>
    <col min="8192" max="8192" width="11.42578125" style="39" bestFit="1" customWidth="1"/>
    <col min="8193" max="8193" width="10.42578125" style="39" bestFit="1" customWidth="1"/>
    <col min="8194" max="8194" width="9.140625" style="39"/>
    <col min="8195" max="8195" width="10.5703125" style="39" customWidth="1"/>
    <col min="8196" max="8196" width="9.140625" style="39"/>
    <col min="8197" max="8197" width="10" style="39" bestFit="1" customWidth="1"/>
    <col min="8198" max="8198" width="9.85546875" style="39" bestFit="1" customWidth="1"/>
    <col min="8199" max="8441" width="9.140625" style="39"/>
    <col min="8442" max="8442" width="5.42578125" style="39" customWidth="1"/>
    <col min="8443" max="8443" width="57.7109375" style="39" customWidth="1"/>
    <col min="8444" max="8444" width="7.140625" style="39" customWidth="1"/>
    <col min="8445" max="8445" width="11.140625" style="39" customWidth="1"/>
    <col min="8446" max="8446" width="11.5703125" style="39" customWidth="1"/>
    <col min="8447" max="8447" width="11.28515625" style="39" customWidth="1"/>
    <col min="8448" max="8448" width="11.42578125" style="39" bestFit="1" customWidth="1"/>
    <col min="8449" max="8449" width="10.42578125" style="39" bestFit="1" customWidth="1"/>
    <col min="8450" max="8450" width="9.140625" style="39"/>
    <col min="8451" max="8451" width="10.5703125" style="39" customWidth="1"/>
    <col min="8452" max="8452" width="9.140625" style="39"/>
    <col min="8453" max="8453" width="10" style="39" bestFit="1" customWidth="1"/>
    <col min="8454" max="8454" width="9.85546875" style="39" bestFit="1" customWidth="1"/>
    <col min="8455" max="8697" width="9.140625" style="39"/>
    <col min="8698" max="8698" width="5.42578125" style="39" customWidth="1"/>
    <col min="8699" max="8699" width="57.7109375" style="39" customWidth="1"/>
    <col min="8700" max="8700" width="7.140625" style="39" customWidth="1"/>
    <col min="8701" max="8701" width="11.140625" style="39" customWidth="1"/>
    <col min="8702" max="8702" width="11.5703125" style="39" customWidth="1"/>
    <col min="8703" max="8703" width="11.28515625" style="39" customWidth="1"/>
    <col min="8704" max="8704" width="11.42578125" style="39" bestFit="1" customWidth="1"/>
    <col min="8705" max="8705" width="10.42578125" style="39" bestFit="1" customWidth="1"/>
    <col min="8706" max="8706" width="9.140625" style="39"/>
    <col min="8707" max="8707" width="10.5703125" style="39" customWidth="1"/>
    <col min="8708" max="8708" width="9.140625" style="39"/>
    <col min="8709" max="8709" width="10" style="39" bestFit="1" customWidth="1"/>
    <col min="8710" max="8710" width="9.85546875" style="39" bestFit="1" customWidth="1"/>
    <col min="8711" max="8953" width="9.140625" style="39"/>
    <col min="8954" max="8954" width="5.42578125" style="39" customWidth="1"/>
    <col min="8955" max="8955" width="57.7109375" style="39" customWidth="1"/>
    <col min="8956" max="8956" width="7.140625" style="39" customWidth="1"/>
    <col min="8957" max="8957" width="11.140625" style="39" customWidth="1"/>
    <col min="8958" max="8958" width="11.5703125" style="39" customWidth="1"/>
    <col min="8959" max="8959" width="11.28515625" style="39" customWidth="1"/>
    <col min="8960" max="8960" width="11.42578125" style="39" bestFit="1" customWidth="1"/>
    <col min="8961" max="8961" width="10.42578125" style="39" bestFit="1" customWidth="1"/>
    <col min="8962" max="8962" width="9.140625" style="39"/>
    <col min="8963" max="8963" width="10.5703125" style="39" customWidth="1"/>
    <col min="8964" max="8964" width="9.140625" style="39"/>
    <col min="8965" max="8965" width="10" style="39" bestFit="1" customWidth="1"/>
    <col min="8966" max="8966" width="9.85546875" style="39" bestFit="1" customWidth="1"/>
    <col min="8967" max="9209" width="9.140625" style="39"/>
    <col min="9210" max="9210" width="5.42578125" style="39" customWidth="1"/>
    <col min="9211" max="9211" width="57.7109375" style="39" customWidth="1"/>
    <col min="9212" max="9212" width="7.140625" style="39" customWidth="1"/>
    <col min="9213" max="9213" width="11.140625" style="39" customWidth="1"/>
    <col min="9214" max="9214" width="11.5703125" style="39" customWidth="1"/>
    <col min="9215" max="9215" width="11.28515625" style="39" customWidth="1"/>
    <col min="9216" max="9216" width="11.42578125" style="39" bestFit="1" customWidth="1"/>
    <col min="9217" max="9217" width="10.42578125" style="39" bestFit="1" customWidth="1"/>
    <col min="9218" max="9218" width="9.140625" style="39"/>
    <col min="9219" max="9219" width="10.5703125" style="39" customWidth="1"/>
    <col min="9220" max="9220" width="9.140625" style="39"/>
    <col min="9221" max="9221" width="10" style="39" bestFit="1" customWidth="1"/>
    <col min="9222" max="9222" width="9.85546875" style="39" bestFit="1" customWidth="1"/>
    <col min="9223" max="9465" width="9.140625" style="39"/>
    <col min="9466" max="9466" width="5.42578125" style="39" customWidth="1"/>
    <col min="9467" max="9467" width="57.7109375" style="39" customWidth="1"/>
    <col min="9468" max="9468" width="7.140625" style="39" customWidth="1"/>
    <col min="9469" max="9469" width="11.140625" style="39" customWidth="1"/>
    <col min="9470" max="9470" width="11.5703125" style="39" customWidth="1"/>
    <col min="9471" max="9471" width="11.28515625" style="39" customWidth="1"/>
    <col min="9472" max="9472" width="11.42578125" style="39" bestFit="1" customWidth="1"/>
    <col min="9473" max="9473" width="10.42578125" style="39" bestFit="1" customWidth="1"/>
    <col min="9474" max="9474" width="9.140625" style="39"/>
    <col min="9475" max="9475" width="10.5703125" style="39" customWidth="1"/>
    <col min="9476" max="9476" width="9.140625" style="39"/>
    <col min="9477" max="9477" width="10" style="39" bestFit="1" customWidth="1"/>
    <col min="9478" max="9478" width="9.85546875" style="39" bestFit="1" customWidth="1"/>
    <col min="9479" max="9721" width="9.140625" style="39"/>
    <col min="9722" max="9722" width="5.42578125" style="39" customWidth="1"/>
    <col min="9723" max="9723" width="57.7109375" style="39" customWidth="1"/>
    <col min="9724" max="9724" width="7.140625" style="39" customWidth="1"/>
    <col min="9725" max="9725" width="11.140625" style="39" customWidth="1"/>
    <col min="9726" max="9726" width="11.5703125" style="39" customWidth="1"/>
    <col min="9727" max="9727" width="11.28515625" style="39" customWidth="1"/>
    <col min="9728" max="9728" width="11.42578125" style="39" bestFit="1" customWidth="1"/>
    <col min="9729" max="9729" width="10.42578125" style="39" bestFit="1" customWidth="1"/>
    <col min="9730" max="9730" width="9.140625" style="39"/>
    <col min="9731" max="9731" width="10.5703125" style="39" customWidth="1"/>
    <col min="9732" max="9732" width="9.140625" style="39"/>
    <col min="9733" max="9733" width="10" style="39" bestFit="1" customWidth="1"/>
    <col min="9734" max="9734" width="9.85546875" style="39" bestFit="1" customWidth="1"/>
    <col min="9735" max="9977" width="9.140625" style="39"/>
    <col min="9978" max="9978" width="5.42578125" style="39" customWidth="1"/>
    <col min="9979" max="9979" width="57.7109375" style="39" customWidth="1"/>
    <col min="9980" max="9980" width="7.140625" style="39" customWidth="1"/>
    <col min="9981" max="9981" width="11.140625" style="39" customWidth="1"/>
    <col min="9982" max="9982" width="11.5703125" style="39" customWidth="1"/>
    <col min="9983" max="9983" width="11.28515625" style="39" customWidth="1"/>
    <col min="9984" max="9984" width="11.42578125" style="39" bestFit="1" customWidth="1"/>
    <col min="9985" max="9985" width="10.42578125" style="39" bestFit="1" customWidth="1"/>
    <col min="9986" max="9986" width="9.140625" style="39"/>
    <col min="9987" max="9987" width="10.5703125" style="39" customWidth="1"/>
    <col min="9988" max="9988" width="9.140625" style="39"/>
    <col min="9989" max="9989" width="10" style="39" bestFit="1" customWidth="1"/>
    <col min="9990" max="9990" width="9.85546875" style="39" bestFit="1" customWidth="1"/>
    <col min="9991" max="10233" width="9.140625" style="39"/>
    <col min="10234" max="10234" width="5.42578125" style="39" customWidth="1"/>
    <col min="10235" max="10235" width="57.7109375" style="39" customWidth="1"/>
    <col min="10236" max="10236" width="7.140625" style="39" customWidth="1"/>
    <col min="10237" max="10237" width="11.140625" style="39" customWidth="1"/>
    <col min="10238" max="10238" width="11.5703125" style="39" customWidth="1"/>
    <col min="10239" max="10239" width="11.28515625" style="39" customWidth="1"/>
    <col min="10240" max="10240" width="11.42578125" style="39" bestFit="1" customWidth="1"/>
    <col min="10241" max="10241" width="10.42578125" style="39" bestFit="1" customWidth="1"/>
    <col min="10242" max="10242" width="9.140625" style="39"/>
    <col min="10243" max="10243" width="10.5703125" style="39" customWidth="1"/>
    <col min="10244" max="10244" width="9.140625" style="39"/>
    <col min="10245" max="10245" width="10" style="39" bestFit="1" customWidth="1"/>
    <col min="10246" max="10246" width="9.85546875" style="39" bestFit="1" customWidth="1"/>
    <col min="10247" max="10489" width="9.140625" style="39"/>
    <col min="10490" max="10490" width="5.42578125" style="39" customWidth="1"/>
    <col min="10491" max="10491" width="57.7109375" style="39" customWidth="1"/>
    <col min="10492" max="10492" width="7.140625" style="39" customWidth="1"/>
    <col min="10493" max="10493" width="11.140625" style="39" customWidth="1"/>
    <col min="10494" max="10494" width="11.5703125" style="39" customWidth="1"/>
    <col min="10495" max="10495" width="11.28515625" style="39" customWidth="1"/>
    <col min="10496" max="10496" width="11.42578125" style="39" bestFit="1" customWidth="1"/>
    <col min="10497" max="10497" width="10.42578125" style="39" bestFit="1" customWidth="1"/>
    <col min="10498" max="10498" width="9.140625" style="39"/>
    <col min="10499" max="10499" width="10.5703125" style="39" customWidth="1"/>
    <col min="10500" max="10500" width="9.140625" style="39"/>
    <col min="10501" max="10501" width="10" style="39" bestFit="1" customWidth="1"/>
    <col min="10502" max="10502" width="9.85546875" style="39" bestFit="1" customWidth="1"/>
    <col min="10503" max="10745" width="9.140625" style="39"/>
    <col min="10746" max="10746" width="5.42578125" style="39" customWidth="1"/>
    <col min="10747" max="10747" width="57.7109375" style="39" customWidth="1"/>
    <col min="10748" max="10748" width="7.140625" style="39" customWidth="1"/>
    <col min="10749" max="10749" width="11.140625" style="39" customWidth="1"/>
    <col min="10750" max="10750" width="11.5703125" style="39" customWidth="1"/>
    <col min="10751" max="10751" width="11.28515625" style="39" customWidth="1"/>
    <col min="10752" max="10752" width="11.42578125" style="39" bestFit="1" customWidth="1"/>
    <col min="10753" max="10753" width="10.42578125" style="39" bestFit="1" customWidth="1"/>
    <col min="10754" max="10754" width="9.140625" style="39"/>
    <col min="10755" max="10755" width="10.5703125" style="39" customWidth="1"/>
    <col min="10756" max="10756" width="9.140625" style="39"/>
    <col min="10757" max="10757" width="10" style="39" bestFit="1" customWidth="1"/>
    <col min="10758" max="10758" width="9.85546875" style="39" bestFit="1" customWidth="1"/>
    <col min="10759" max="11001" width="9.140625" style="39"/>
    <col min="11002" max="11002" width="5.42578125" style="39" customWidth="1"/>
    <col min="11003" max="11003" width="57.7109375" style="39" customWidth="1"/>
    <col min="11004" max="11004" width="7.140625" style="39" customWidth="1"/>
    <col min="11005" max="11005" width="11.140625" style="39" customWidth="1"/>
    <col min="11006" max="11006" width="11.5703125" style="39" customWidth="1"/>
    <col min="11007" max="11007" width="11.28515625" style="39" customWidth="1"/>
    <col min="11008" max="11008" width="11.42578125" style="39" bestFit="1" customWidth="1"/>
    <col min="11009" max="11009" width="10.42578125" style="39" bestFit="1" customWidth="1"/>
    <col min="11010" max="11010" width="9.140625" style="39"/>
    <col min="11011" max="11011" width="10.5703125" style="39" customWidth="1"/>
    <col min="11012" max="11012" width="9.140625" style="39"/>
    <col min="11013" max="11013" width="10" style="39" bestFit="1" customWidth="1"/>
    <col min="11014" max="11014" width="9.85546875" style="39" bestFit="1" customWidth="1"/>
    <col min="11015" max="11257" width="9.140625" style="39"/>
    <col min="11258" max="11258" width="5.42578125" style="39" customWidth="1"/>
    <col min="11259" max="11259" width="57.7109375" style="39" customWidth="1"/>
    <col min="11260" max="11260" width="7.140625" style="39" customWidth="1"/>
    <col min="11261" max="11261" width="11.140625" style="39" customWidth="1"/>
    <col min="11262" max="11262" width="11.5703125" style="39" customWidth="1"/>
    <col min="11263" max="11263" width="11.28515625" style="39" customWidth="1"/>
    <col min="11264" max="11264" width="11.42578125" style="39" bestFit="1" customWidth="1"/>
    <col min="11265" max="11265" width="10.42578125" style="39" bestFit="1" customWidth="1"/>
    <col min="11266" max="11266" width="9.140625" style="39"/>
    <col min="11267" max="11267" width="10.5703125" style="39" customWidth="1"/>
    <col min="11268" max="11268" width="9.140625" style="39"/>
    <col min="11269" max="11269" width="10" style="39" bestFit="1" customWidth="1"/>
    <col min="11270" max="11270" width="9.85546875" style="39" bestFit="1" customWidth="1"/>
    <col min="11271" max="11513" width="9.140625" style="39"/>
    <col min="11514" max="11514" width="5.42578125" style="39" customWidth="1"/>
    <col min="11515" max="11515" width="57.7109375" style="39" customWidth="1"/>
    <col min="11516" max="11516" width="7.140625" style="39" customWidth="1"/>
    <col min="11517" max="11517" width="11.140625" style="39" customWidth="1"/>
    <col min="11518" max="11518" width="11.5703125" style="39" customWidth="1"/>
    <col min="11519" max="11519" width="11.28515625" style="39" customWidth="1"/>
    <col min="11520" max="11520" width="11.42578125" style="39" bestFit="1" customWidth="1"/>
    <col min="11521" max="11521" width="10.42578125" style="39" bestFit="1" customWidth="1"/>
    <col min="11522" max="11522" width="9.140625" style="39"/>
    <col min="11523" max="11523" width="10.5703125" style="39" customWidth="1"/>
    <col min="11524" max="11524" width="9.140625" style="39"/>
    <col min="11525" max="11525" width="10" style="39" bestFit="1" customWidth="1"/>
    <col min="11526" max="11526" width="9.85546875" style="39" bestFit="1" customWidth="1"/>
    <col min="11527" max="11769" width="9.140625" style="39"/>
    <col min="11770" max="11770" width="5.42578125" style="39" customWidth="1"/>
    <col min="11771" max="11771" width="57.7109375" style="39" customWidth="1"/>
    <col min="11772" max="11772" width="7.140625" style="39" customWidth="1"/>
    <col min="11773" max="11773" width="11.140625" style="39" customWidth="1"/>
    <col min="11774" max="11774" width="11.5703125" style="39" customWidth="1"/>
    <col min="11775" max="11775" width="11.28515625" style="39" customWidth="1"/>
    <col min="11776" max="11776" width="11.42578125" style="39" bestFit="1" customWidth="1"/>
    <col min="11777" max="11777" width="10.42578125" style="39" bestFit="1" customWidth="1"/>
    <col min="11778" max="11778" width="9.140625" style="39"/>
    <col min="11779" max="11779" width="10.5703125" style="39" customWidth="1"/>
    <col min="11780" max="11780" width="9.140625" style="39"/>
    <col min="11781" max="11781" width="10" style="39" bestFit="1" customWidth="1"/>
    <col min="11782" max="11782" width="9.85546875" style="39" bestFit="1" customWidth="1"/>
    <col min="11783" max="12025" width="9.140625" style="39"/>
    <col min="12026" max="12026" width="5.42578125" style="39" customWidth="1"/>
    <col min="12027" max="12027" width="57.7109375" style="39" customWidth="1"/>
    <col min="12028" max="12028" width="7.140625" style="39" customWidth="1"/>
    <col min="12029" max="12029" width="11.140625" style="39" customWidth="1"/>
    <col min="12030" max="12030" width="11.5703125" style="39" customWidth="1"/>
    <col min="12031" max="12031" width="11.28515625" style="39" customWidth="1"/>
    <col min="12032" max="12032" width="11.42578125" style="39" bestFit="1" customWidth="1"/>
    <col min="12033" max="12033" width="10.42578125" style="39" bestFit="1" customWidth="1"/>
    <col min="12034" max="12034" width="9.140625" style="39"/>
    <col min="12035" max="12035" width="10.5703125" style="39" customWidth="1"/>
    <col min="12036" max="12036" width="9.140625" style="39"/>
    <col min="12037" max="12037" width="10" style="39" bestFit="1" customWidth="1"/>
    <col min="12038" max="12038" width="9.85546875" style="39" bestFit="1" customWidth="1"/>
    <col min="12039" max="12281" width="9.140625" style="39"/>
    <col min="12282" max="12282" width="5.42578125" style="39" customWidth="1"/>
    <col min="12283" max="12283" width="57.7109375" style="39" customWidth="1"/>
    <col min="12284" max="12284" width="7.140625" style="39" customWidth="1"/>
    <col min="12285" max="12285" width="11.140625" style="39" customWidth="1"/>
    <col min="12286" max="12286" width="11.5703125" style="39" customWidth="1"/>
    <col min="12287" max="12287" width="11.28515625" style="39" customWidth="1"/>
    <col min="12288" max="12288" width="11.42578125" style="39" bestFit="1" customWidth="1"/>
    <col min="12289" max="12289" width="10.42578125" style="39" bestFit="1" customWidth="1"/>
    <col min="12290" max="12290" width="9.140625" style="39"/>
    <col min="12291" max="12291" width="10.5703125" style="39" customWidth="1"/>
    <col min="12292" max="12292" width="9.140625" style="39"/>
    <col min="12293" max="12293" width="10" style="39" bestFit="1" customWidth="1"/>
    <col min="12294" max="12294" width="9.85546875" style="39" bestFit="1" customWidth="1"/>
    <col min="12295" max="12537" width="9.140625" style="39"/>
    <col min="12538" max="12538" width="5.42578125" style="39" customWidth="1"/>
    <col min="12539" max="12539" width="57.7109375" style="39" customWidth="1"/>
    <col min="12540" max="12540" width="7.140625" style="39" customWidth="1"/>
    <col min="12541" max="12541" width="11.140625" style="39" customWidth="1"/>
    <col min="12542" max="12542" width="11.5703125" style="39" customWidth="1"/>
    <col min="12543" max="12543" width="11.28515625" style="39" customWidth="1"/>
    <col min="12544" max="12544" width="11.42578125" style="39" bestFit="1" customWidth="1"/>
    <col min="12545" max="12545" width="10.42578125" style="39" bestFit="1" customWidth="1"/>
    <col min="12546" max="12546" width="9.140625" style="39"/>
    <col min="12547" max="12547" width="10.5703125" style="39" customWidth="1"/>
    <col min="12548" max="12548" width="9.140625" style="39"/>
    <col min="12549" max="12549" width="10" style="39" bestFit="1" customWidth="1"/>
    <col min="12550" max="12550" width="9.85546875" style="39" bestFit="1" customWidth="1"/>
    <col min="12551" max="12793" width="9.140625" style="39"/>
    <col min="12794" max="12794" width="5.42578125" style="39" customWidth="1"/>
    <col min="12795" max="12795" width="57.7109375" style="39" customWidth="1"/>
    <col min="12796" max="12796" width="7.140625" style="39" customWidth="1"/>
    <col min="12797" max="12797" width="11.140625" style="39" customWidth="1"/>
    <col min="12798" max="12798" width="11.5703125" style="39" customWidth="1"/>
    <col min="12799" max="12799" width="11.28515625" style="39" customWidth="1"/>
    <col min="12800" max="12800" width="11.42578125" style="39" bestFit="1" customWidth="1"/>
    <col min="12801" max="12801" width="10.42578125" style="39" bestFit="1" customWidth="1"/>
    <col min="12802" max="12802" width="9.140625" style="39"/>
    <col min="12803" max="12803" width="10.5703125" style="39" customWidth="1"/>
    <col min="12804" max="12804" width="9.140625" style="39"/>
    <col min="12805" max="12805" width="10" style="39" bestFit="1" customWidth="1"/>
    <col min="12806" max="12806" width="9.85546875" style="39" bestFit="1" customWidth="1"/>
    <col min="12807" max="13049" width="9.140625" style="39"/>
    <col min="13050" max="13050" width="5.42578125" style="39" customWidth="1"/>
    <col min="13051" max="13051" width="57.7109375" style="39" customWidth="1"/>
    <col min="13052" max="13052" width="7.140625" style="39" customWidth="1"/>
    <col min="13053" max="13053" width="11.140625" style="39" customWidth="1"/>
    <col min="13054" max="13054" width="11.5703125" style="39" customWidth="1"/>
    <col min="13055" max="13055" width="11.28515625" style="39" customWidth="1"/>
    <col min="13056" max="13056" width="11.42578125" style="39" bestFit="1" customWidth="1"/>
    <col min="13057" max="13057" width="10.42578125" style="39" bestFit="1" customWidth="1"/>
    <col min="13058" max="13058" width="9.140625" style="39"/>
    <col min="13059" max="13059" width="10.5703125" style="39" customWidth="1"/>
    <col min="13060" max="13060" width="9.140625" style="39"/>
    <col min="13061" max="13061" width="10" style="39" bestFit="1" customWidth="1"/>
    <col min="13062" max="13062" width="9.85546875" style="39" bestFit="1" customWidth="1"/>
    <col min="13063" max="13305" width="9.140625" style="39"/>
    <col min="13306" max="13306" width="5.42578125" style="39" customWidth="1"/>
    <col min="13307" max="13307" width="57.7109375" style="39" customWidth="1"/>
    <col min="13308" max="13308" width="7.140625" style="39" customWidth="1"/>
    <col min="13309" max="13309" width="11.140625" style="39" customWidth="1"/>
    <col min="13310" max="13310" width="11.5703125" style="39" customWidth="1"/>
    <col min="13311" max="13311" width="11.28515625" style="39" customWidth="1"/>
    <col min="13312" max="13312" width="11.42578125" style="39" bestFit="1" customWidth="1"/>
    <col min="13313" max="13313" width="10.42578125" style="39" bestFit="1" customWidth="1"/>
    <col min="13314" max="13314" width="9.140625" style="39"/>
    <col min="13315" max="13315" width="10.5703125" style="39" customWidth="1"/>
    <col min="13316" max="13316" width="9.140625" style="39"/>
    <col min="13317" max="13317" width="10" style="39" bestFit="1" customWidth="1"/>
    <col min="13318" max="13318" width="9.85546875" style="39" bestFit="1" customWidth="1"/>
    <col min="13319" max="13561" width="9.140625" style="39"/>
    <col min="13562" max="13562" width="5.42578125" style="39" customWidth="1"/>
    <col min="13563" max="13563" width="57.7109375" style="39" customWidth="1"/>
    <col min="13564" max="13564" width="7.140625" style="39" customWidth="1"/>
    <col min="13565" max="13565" width="11.140625" style="39" customWidth="1"/>
    <col min="13566" max="13566" width="11.5703125" style="39" customWidth="1"/>
    <col min="13567" max="13567" width="11.28515625" style="39" customWidth="1"/>
    <col min="13568" max="13568" width="11.42578125" style="39" bestFit="1" customWidth="1"/>
    <col min="13569" max="13569" width="10.42578125" style="39" bestFit="1" customWidth="1"/>
    <col min="13570" max="13570" width="9.140625" style="39"/>
    <col min="13571" max="13571" width="10.5703125" style="39" customWidth="1"/>
    <col min="13572" max="13572" width="9.140625" style="39"/>
    <col min="13573" max="13573" width="10" style="39" bestFit="1" customWidth="1"/>
    <col min="13574" max="13574" width="9.85546875" style="39" bestFit="1" customWidth="1"/>
    <col min="13575" max="13817" width="9.140625" style="39"/>
    <col min="13818" max="13818" width="5.42578125" style="39" customWidth="1"/>
    <col min="13819" max="13819" width="57.7109375" style="39" customWidth="1"/>
    <col min="13820" max="13820" width="7.140625" style="39" customWidth="1"/>
    <col min="13821" max="13821" width="11.140625" style="39" customWidth="1"/>
    <col min="13822" max="13822" width="11.5703125" style="39" customWidth="1"/>
    <col min="13823" max="13823" width="11.28515625" style="39" customWidth="1"/>
    <col min="13824" max="13824" width="11.42578125" style="39" bestFit="1" customWidth="1"/>
    <col min="13825" max="13825" width="10.42578125" style="39" bestFit="1" customWidth="1"/>
    <col min="13826" max="13826" width="9.140625" style="39"/>
    <col min="13827" max="13827" width="10.5703125" style="39" customWidth="1"/>
    <col min="13828" max="13828" width="9.140625" style="39"/>
    <col min="13829" max="13829" width="10" style="39" bestFit="1" customWidth="1"/>
    <col min="13830" max="13830" width="9.85546875" style="39" bestFit="1" customWidth="1"/>
    <col min="13831" max="14073" width="9.140625" style="39"/>
    <col min="14074" max="14074" width="5.42578125" style="39" customWidth="1"/>
    <col min="14075" max="14075" width="57.7109375" style="39" customWidth="1"/>
    <col min="14076" max="14076" width="7.140625" style="39" customWidth="1"/>
    <col min="14077" max="14077" width="11.140625" style="39" customWidth="1"/>
    <col min="14078" max="14078" width="11.5703125" style="39" customWidth="1"/>
    <col min="14079" max="14079" width="11.28515625" style="39" customWidth="1"/>
    <col min="14080" max="14080" width="11.42578125" style="39" bestFit="1" customWidth="1"/>
    <col min="14081" max="14081" width="10.42578125" style="39" bestFit="1" customWidth="1"/>
    <col min="14082" max="14082" width="9.140625" style="39"/>
    <col min="14083" max="14083" width="10.5703125" style="39" customWidth="1"/>
    <col min="14084" max="14084" width="9.140625" style="39"/>
    <col min="14085" max="14085" width="10" style="39" bestFit="1" customWidth="1"/>
    <col min="14086" max="14086" width="9.85546875" style="39" bestFit="1" customWidth="1"/>
    <col min="14087" max="14329" width="9.140625" style="39"/>
    <col min="14330" max="14330" width="5.42578125" style="39" customWidth="1"/>
    <col min="14331" max="14331" width="57.7109375" style="39" customWidth="1"/>
    <col min="14332" max="14332" width="7.140625" style="39" customWidth="1"/>
    <col min="14333" max="14333" width="11.140625" style="39" customWidth="1"/>
    <col min="14334" max="14334" width="11.5703125" style="39" customWidth="1"/>
    <col min="14335" max="14335" width="11.28515625" style="39" customWidth="1"/>
    <col min="14336" max="14336" width="11.42578125" style="39" bestFit="1" customWidth="1"/>
    <col min="14337" max="14337" width="10.42578125" style="39" bestFit="1" customWidth="1"/>
    <col min="14338" max="14338" width="9.140625" style="39"/>
    <col min="14339" max="14339" width="10.5703125" style="39" customWidth="1"/>
    <col min="14340" max="14340" width="9.140625" style="39"/>
    <col min="14341" max="14341" width="10" style="39" bestFit="1" customWidth="1"/>
    <col min="14342" max="14342" width="9.85546875" style="39" bestFit="1" customWidth="1"/>
    <col min="14343" max="14585" width="9.140625" style="39"/>
    <col min="14586" max="14586" width="5.42578125" style="39" customWidth="1"/>
    <col min="14587" max="14587" width="57.7109375" style="39" customWidth="1"/>
    <col min="14588" max="14588" width="7.140625" style="39" customWidth="1"/>
    <col min="14589" max="14589" width="11.140625" style="39" customWidth="1"/>
    <col min="14590" max="14590" width="11.5703125" style="39" customWidth="1"/>
    <col min="14591" max="14591" width="11.28515625" style="39" customWidth="1"/>
    <col min="14592" max="14592" width="11.42578125" style="39" bestFit="1" customWidth="1"/>
    <col min="14593" max="14593" width="10.42578125" style="39" bestFit="1" customWidth="1"/>
    <col min="14594" max="14594" width="9.140625" style="39"/>
    <col min="14595" max="14595" width="10.5703125" style="39" customWidth="1"/>
    <col min="14596" max="14596" width="9.140625" style="39"/>
    <col min="14597" max="14597" width="10" style="39" bestFit="1" customWidth="1"/>
    <col min="14598" max="14598" width="9.85546875" style="39" bestFit="1" customWidth="1"/>
    <col min="14599" max="14841" width="9.140625" style="39"/>
    <col min="14842" max="14842" width="5.42578125" style="39" customWidth="1"/>
    <col min="14843" max="14843" width="57.7109375" style="39" customWidth="1"/>
    <col min="14844" max="14844" width="7.140625" style="39" customWidth="1"/>
    <col min="14845" max="14845" width="11.140625" style="39" customWidth="1"/>
    <col min="14846" max="14846" width="11.5703125" style="39" customWidth="1"/>
    <col min="14847" max="14847" width="11.28515625" style="39" customWidth="1"/>
    <col min="14848" max="14848" width="11.42578125" style="39" bestFit="1" customWidth="1"/>
    <col min="14849" max="14849" width="10.42578125" style="39" bestFit="1" customWidth="1"/>
    <col min="14850" max="14850" width="9.140625" style="39"/>
    <col min="14851" max="14851" width="10.5703125" style="39" customWidth="1"/>
    <col min="14852" max="14852" width="9.140625" style="39"/>
    <col min="14853" max="14853" width="10" style="39" bestFit="1" customWidth="1"/>
    <col min="14854" max="14854" width="9.85546875" style="39" bestFit="1" customWidth="1"/>
    <col min="14855" max="15097" width="9.140625" style="39"/>
    <col min="15098" max="15098" width="5.42578125" style="39" customWidth="1"/>
    <col min="15099" max="15099" width="57.7109375" style="39" customWidth="1"/>
    <col min="15100" max="15100" width="7.140625" style="39" customWidth="1"/>
    <col min="15101" max="15101" width="11.140625" style="39" customWidth="1"/>
    <col min="15102" max="15102" width="11.5703125" style="39" customWidth="1"/>
    <col min="15103" max="15103" width="11.28515625" style="39" customWidth="1"/>
    <col min="15104" max="15104" width="11.42578125" style="39" bestFit="1" customWidth="1"/>
    <col min="15105" max="15105" width="10.42578125" style="39" bestFit="1" customWidth="1"/>
    <col min="15106" max="15106" width="9.140625" style="39"/>
    <col min="15107" max="15107" width="10.5703125" style="39" customWidth="1"/>
    <col min="15108" max="15108" width="9.140625" style="39"/>
    <col min="15109" max="15109" width="10" style="39" bestFit="1" customWidth="1"/>
    <col min="15110" max="15110" width="9.85546875" style="39" bestFit="1" customWidth="1"/>
    <col min="15111" max="15353" width="9.140625" style="39"/>
    <col min="15354" max="15354" width="5.42578125" style="39" customWidth="1"/>
    <col min="15355" max="15355" width="57.7109375" style="39" customWidth="1"/>
    <col min="15356" max="15356" width="7.140625" style="39" customWidth="1"/>
    <col min="15357" max="15357" width="11.140625" style="39" customWidth="1"/>
    <col min="15358" max="15358" width="11.5703125" style="39" customWidth="1"/>
    <col min="15359" max="15359" width="11.28515625" style="39" customWidth="1"/>
    <col min="15360" max="15360" width="11.42578125" style="39" bestFit="1" customWidth="1"/>
    <col min="15361" max="15361" width="10.42578125" style="39" bestFit="1" customWidth="1"/>
    <col min="15362" max="15362" width="9.140625" style="39"/>
    <col min="15363" max="15363" width="10.5703125" style="39" customWidth="1"/>
    <col min="15364" max="15364" width="9.140625" style="39"/>
    <col min="15365" max="15365" width="10" style="39" bestFit="1" customWidth="1"/>
    <col min="15366" max="15366" width="9.85546875" style="39" bestFit="1" customWidth="1"/>
    <col min="15367" max="15609" width="9.140625" style="39"/>
    <col min="15610" max="15610" width="5.42578125" style="39" customWidth="1"/>
    <col min="15611" max="15611" width="57.7109375" style="39" customWidth="1"/>
    <col min="15612" max="15612" width="7.140625" style="39" customWidth="1"/>
    <col min="15613" max="15613" width="11.140625" style="39" customWidth="1"/>
    <col min="15614" max="15614" width="11.5703125" style="39" customWidth="1"/>
    <col min="15615" max="15615" width="11.28515625" style="39" customWidth="1"/>
    <col min="15616" max="15616" width="11.42578125" style="39" bestFit="1" customWidth="1"/>
    <col min="15617" max="15617" width="10.42578125" style="39" bestFit="1" customWidth="1"/>
    <col min="15618" max="15618" width="9.140625" style="39"/>
    <col min="15619" max="15619" width="10.5703125" style="39" customWidth="1"/>
    <col min="15620" max="15620" width="9.140625" style="39"/>
    <col min="15621" max="15621" width="10" style="39" bestFit="1" customWidth="1"/>
    <col min="15622" max="15622" width="9.85546875" style="39" bestFit="1" customWidth="1"/>
    <col min="15623" max="15865" width="9.140625" style="39"/>
    <col min="15866" max="15866" width="5.42578125" style="39" customWidth="1"/>
    <col min="15867" max="15867" width="57.7109375" style="39" customWidth="1"/>
    <col min="15868" max="15868" width="7.140625" style="39" customWidth="1"/>
    <col min="15869" max="15869" width="11.140625" style="39" customWidth="1"/>
    <col min="15870" max="15870" width="11.5703125" style="39" customWidth="1"/>
    <col min="15871" max="15871" width="11.28515625" style="39" customWidth="1"/>
    <col min="15872" max="15872" width="11.42578125" style="39" bestFit="1" customWidth="1"/>
    <col min="15873" max="15873" width="10.42578125" style="39" bestFit="1" customWidth="1"/>
    <col min="15874" max="15874" width="9.140625" style="39"/>
    <col min="15875" max="15875" width="10.5703125" style="39" customWidth="1"/>
    <col min="15876" max="15876" width="9.140625" style="39"/>
    <col min="15877" max="15877" width="10" style="39" bestFit="1" customWidth="1"/>
    <col min="15878" max="15878" width="9.85546875" style="39" bestFit="1" customWidth="1"/>
    <col min="15879" max="16121" width="9.140625" style="39"/>
    <col min="16122" max="16122" width="5.42578125" style="39" customWidth="1"/>
    <col min="16123" max="16123" width="57.7109375" style="39" customWidth="1"/>
    <col min="16124" max="16124" width="7.140625" style="39" customWidth="1"/>
    <col min="16125" max="16125" width="11.140625" style="39" customWidth="1"/>
    <col min="16126" max="16126" width="11.5703125" style="39" customWidth="1"/>
    <col min="16127" max="16127" width="11.28515625" style="39" customWidth="1"/>
    <col min="16128" max="16128" width="11.42578125" style="39" bestFit="1" customWidth="1"/>
    <col min="16129" max="16129" width="10.42578125" style="39" bestFit="1" customWidth="1"/>
    <col min="16130" max="16130" width="9.140625" style="39"/>
    <col min="16131" max="16131" width="10.5703125" style="39" customWidth="1"/>
    <col min="16132" max="16132" width="9.140625" style="39"/>
    <col min="16133" max="16133" width="10" style="39" bestFit="1" customWidth="1"/>
    <col min="16134" max="16134" width="9.85546875" style="39" bestFit="1" customWidth="1"/>
    <col min="16135" max="16384" width="9.140625" style="39"/>
  </cols>
  <sheetData>
    <row r="1" spans="1:6" s="1" customFormat="1" ht="19.5" x14ac:dyDescent="0.35">
      <c r="A1" s="117" t="s">
        <v>0</v>
      </c>
      <c r="B1" s="117"/>
      <c r="C1" s="117"/>
      <c r="D1" s="117"/>
      <c r="E1" s="117"/>
      <c r="F1" s="117"/>
    </row>
    <row r="2" spans="1:6" s="2" customFormat="1" ht="19.5" x14ac:dyDescent="0.35">
      <c r="A2" s="118" t="s">
        <v>1</v>
      </c>
      <c r="B2" s="118"/>
      <c r="C2" s="118"/>
      <c r="D2" s="118"/>
      <c r="E2" s="118"/>
      <c r="F2" s="118"/>
    </row>
    <row r="3" spans="1:6" s="1" customFormat="1" x14ac:dyDescent="0.3">
      <c r="A3" s="3"/>
      <c r="B3" s="4"/>
      <c r="C3" s="5"/>
      <c r="D3" s="4"/>
    </row>
    <row r="4" spans="1:6" s="9" customFormat="1" x14ac:dyDescent="0.25">
      <c r="A4" s="6"/>
      <c r="B4" s="7"/>
      <c r="C4" s="7"/>
      <c r="D4" s="8"/>
      <c r="E4" s="119" t="s">
        <v>2</v>
      </c>
      <c r="F4" s="119"/>
    </row>
    <row r="5" spans="1:6" s="9" customFormat="1" ht="12.75" customHeight="1" x14ac:dyDescent="0.25">
      <c r="A5" s="120" t="s">
        <v>3</v>
      </c>
      <c r="B5" s="121" t="s">
        <v>4</v>
      </c>
      <c r="C5" s="121" t="s">
        <v>5</v>
      </c>
      <c r="D5" s="121" t="s">
        <v>6</v>
      </c>
      <c r="E5" s="10" t="s">
        <v>7</v>
      </c>
      <c r="F5" s="10"/>
    </row>
    <row r="6" spans="1:6" s="9" customFormat="1" ht="30" x14ac:dyDescent="0.25">
      <c r="A6" s="120"/>
      <c r="B6" s="121"/>
      <c r="C6" s="121"/>
      <c r="D6" s="121"/>
      <c r="E6" s="11" t="s">
        <v>8</v>
      </c>
      <c r="F6" s="11" t="s">
        <v>9</v>
      </c>
    </row>
    <row r="7" spans="1:6" s="16" customFormat="1" x14ac:dyDescent="0.25">
      <c r="A7" s="12" t="s">
        <v>10</v>
      </c>
      <c r="B7" s="11">
        <v>2</v>
      </c>
      <c r="C7" s="13">
        <v>3</v>
      </c>
      <c r="D7" s="14">
        <v>4</v>
      </c>
      <c r="E7" s="14">
        <v>5</v>
      </c>
      <c r="F7" s="15">
        <v>6</v>
      </c>
    </row>
    <row r="8" spans="1:6" s="8" customFormat="1" ht="33" x14ac:dyDescent="0.25">
      <c r="A8" s="17">
        <v>1000</v>
      </c>
      <c r="B8" s="18" t="s">
        <v>11</v>
      </c>
      <c r="C8" s="11"/>
      <c r="D8" s="19">
        <f>+E8+F8-D137</f>
        <v>255312.79999999996</v>
      </c>
      <c r="E8" s="19">
        <f>+E10+E61+E91</f>
        <v>182212.8</v>
      </c>
      <c r="F8" s="19">
        <f>+F61+F91</f>
        <v>113879.16</v>
      </c>
    </row>
    <row r="9" spans="1:6" s="8" customFormat="1" x14ac:dyDescent="0.25">
      <c r="A9" s="12"/>
      <c r="B9" s="20" t="s">
        <v>12</v>
      </c>
      <c r="C9" s="11"/>
      <c r="D9" s="19"/>
      <c r="E9" s="19"/>
      <c r="F9" s="19"/>
    </row>
    <row r="10" spans="1:6" s="9" customFormat="1" ht="15" customHeight="1" x14ac:dyDescent="0.25">
      <c r="A10" s="17">
        <v>1100</v>
      </c>
      <c r="B10" s="21" t="s">
        <v>13</v>
      </c>
      <c r="C10" s="13">
        <v>7100</v>
      </c>
      <c r="D10" s="19">
        <f>+D13+D17++D20+D34+D44+D52</f>
        <v>48490.2</v>
      </c>
      <c r="E10" s="19">
        <f>+E13+E17++E20+E34+E44+E52</f>
        <v>48490.2</v>
      </c>
      <c r="F10" s="22" t="s">
        <v>14</v>
      </c>
    </row>
    <row r="11" spans="1:6" s="8" customFormat="1" x14ac:dyDescent="0.25">
      <c r="A11" s="12"/>
      <c r="B11" s="23" t="s">
        <v>15</v>
      </c>
      <c r="C11" s="24"/>
      <c r="D11" s="19"/>
      <c r="E11" s="19"/>
      <c r="F11" s="25"/>
    </row>
    <row r="12" spans="1:6" s="8" customFormat="1" x14ac:dyDescent="0.25">
      <c r="A12" s="12"/>
      <c r="B12" s="23" t="s">
        <v>16</v>
      </c>
      <c r="C12" s="24"/>
      <c r="D12" s="19"/>
      <c r="E12" s="19"/>
      <c r="F12" s="25"/>
    </row>
    <row r="13" spans="1:6" s="9" customFormat="1" ht="16.5" customHeight="1" x14ac:dyDescent="0.25">
      <c r="A13" s="17">
        <v>1110</v>
      </c>
      <c r="B13" s="23" t="s">
        <v>17</v>
      </c>
      <c r="C13" s="13">
        <v>7131</v>
      </c>
      <c r="D13" s="19">
        <v>32236.2</v>
      </c>
      <c r="E13" s="19">
        <v>32236.2</v>
      </c>
      <c r="F13" s="22" t="s">
        <v>14</v>
      </c>
    </row>
    <row r="14" spans="1:6" s="8" customFormat="1" x14ac:dyDescent="0.25">
      <c r="A14" s="12"/>
      <c r="B14" s="23" t="s">
        <v>16</v>
      </c>
      <c r="C14" s="24"/>
      <c r="D14" s="19"/>
      <c r="E14" s="19"/>
      <c r="F14" s="25"/>
    </row>
    <row r="15" spans="1:6" s="9" customFormat="1" ht="27.75" customHeight="1" x14ac:dyDescent="0.25">
      <c r="A15" s="26" t="s">
        <v>18</v>
      </c>
      <c r="B15" s="27" t="s">
        <v>19</v>
      </c>
      <c r="C15" s="13"/>
      <c r="D15" s="19">
        <v>0</v>
      </c>
      <c r="E15" s="22">
        <v>0</v>
      </c>
      <c r="F15" s="22" t="s">
        <v>14</v>
      </c>
    </row>
    <row r="16" spans="1:6" s="9" customFormat="1" ht="24.75" customHeight="1" x14ac:dyDescent="0.25">
      <c r="A16" s="26" t="s">
        <v>20</v>
      </c>
      <c r="B16" s="27" t="s">
        <v>21</v>
      </c>
      <c r="C16" s="13"/>
      <c r="D16" s="19">
        <v>32236.2</v>
      </c>
      <c r="E16" s="22">
        <v>32236.2</v>
      </c>
      <c r="F16" s="22" t="s">
        <v>14</v>
      </c>
    </row>
    <row r="17" spans="1:6" s="9" customFormat="1" ht="14.25" customHeight="1" x14ac:dyDescent="0.25">
      <c r="A17" s="17">
        <v>1120</v>
      </c>
      <c r="B17" s="23" t="s">
        <v>22</v>
      </c>
      <c r="C17" s="13">
        <v>7136</v>
      </c>
      <c r="D17" s="19">
        <f>+D19</f>
        <v>15954</v>
      </c>
      <c r="E17" s="19">
        <f>+E19</f>
        <v>15954</v>
      </c>
      <c r="F17" s="22" t="s">
        <v>14</v>
      </c>
    </row>
    <row r="18" spans="1:6" s="8" customFormat="1" ht="2.25" customHeight="1" x14ac:dyDescent="0.25">
      <c r="A18" s="12"/>
      <c r="B18" s="23" t="s">
        <v>16</v>
      </c>
      <c r="C18" s="24"/>
      <c r="D18" s="19"/>
      <c r="E18" s="19"/>
      <c r="F18" s="25"/>
    </row>
    <row r="19" spans="1:6" s="9" customFormat="1" ht="16.5" customHeight="1" x14ac:dyDescent="0.25">
      <c r="A19" s="26" t="s">
        <v>23</v>
      </c>
      <c r="B19" s="27" t="s">
        <v>24</v>
      </c>
      <c r="C19" s="13"/>
      <c r="D19" s="19">
        <v>15954</v>
      </c>
      <c r="E19" s="25">
        <v>15954</v>
      </c>
      <c r="F19" s="22" t="s">
        <v>14</v>
      </c>
    </row>
    <row r="20" spans="1:6" s="9" customFormat="1" ht="27.75" customHeight="1" x14ac:dyDescent="0.25">
      <c r="A20" s="17">
        <v>1130</v>
      </c>
      <c r="B20" s="23" t="s">
        <v>25</v>
      </c>
      <c r="C20" s="13">
        <v>7145</v>
      </c>
      <c r="D20" s="19">
        <v>300</v>
      </c>
      <c r="E20" s="19">
        <v>300</v>
      </c>
      <c r="F20" s="22" t="s">
        <v>14</v>
      </c>
    </row>
    <row r="21" spans="1:6" s="8" customFormat="1" ht="27.75" hidden="1" customHeight="1" x14ac:dyDescent="0.25">
      <c r="A21" s="12"/>
      <c r="B21" s="23" t="s">
        <v>16</v>
      </c>
      <c r="C21" s="24"/>
      <c r="D21" s="19"/>
      <c r="E21" s="19"/>
      <c r="F21" s="25"/>
    </row>
    <row r="22" spans="1:6" s="9" customFormat="1" ht="15" customHeight="1" x14ac:dyDescent="0.25">
      <c r="A22" s="26" t="s">
        <v>26</v>
      </c>
      <c r="B22" s="27" t="s">
        <v>27</v>
      </c>
      <c r="C22" s="13">
        <v>71452</v>
      </c>
      <c r="D22" s="19">
        <v>300</v>
      </c>
      <c r="E22" s="22">
        <v>300</v>
      </c>
      <c r="F22" s="22" t="s">
        <v>14</v>
      </c>
    </row>
    <row r="23" spans="1:6" s="8" customFormat="1" ht="44.25" hidden="1" customHeight="1" x14ac:dyDescent="0.25">
      <c r="A23" s="26"/>
      <c r="B23" s="27" t="s">
        <v>28</v>
      </c>
      <c r="C23" s="24"/>
      <c r="D23" s="19"/>
      <c r="E23" s="22"/>
      <c r="F23" s="22"/>
    </row>
    <row r="24" spans="1:6" s="8" customFormat="1" ht="27.75" hidden="1" customHeight="1" x14ac:dyDescent="0.25">
      <c r="A24" s="26"/>
      <c r="B24" s="27" t="s">
        <v>16</v>
      </c>
      <c r="C24" s="24"/>
      <c r="D24" s="19"/>
      <c r="E24" s="22"/>
      <c r="F24" s="22"/>
    </row>
    <row r="25" spans="1:6" s="8" customFormat="1" ht="39.75" customHeight="1" x14ac:dyDescent="0.25">
      <c r="A25" s="26" t="s">
        <v>29</v>
      </c>
      <c r="B25" s="28" t="s">
        <v>30</v>
      </c>
      <c r="C25" s="13"/>
      <c r="D25" s="19">
        <f>+D27+D28</f>
        <v>36</v>
      </c>
      <c r="E25" s="19">
        <f>+E27+E28</f>
        <v>36</v>
      </c>
      <c r="F25" s="22" t="s">
        <v>14</v>
      </c>
    </row>
    <row r="26" spans="1:6" s="8" customFormat="1" ht="27.75" hidden="1" customHeight="1" x14ac:dyDescent="0.25">
      <c r="A26" s="29"/>
      <c r="B26" s="28" t="s">
        <v>31</v>
      </c>
      <c r="C26" s="24"/>
      <c r="D26" s="19"/>
      <c r="E26" s="22"/>
      <c r="F26" s="22"/>
    </row>
    <row r="27" spans="1:6" s="8" customFormat="1" ht="15" customHeight="1" x14ac:dyDescent="0.25">
      <c r="A27" s="26" t="s">
        <v>32</v>
      </c>
      <c r="B27" s="30" t="s">
        <v>33</v>
      </c>
      <c r="C27" s="13"/>
      <c r="D27" s="19">
        <v>36</v>
      </c>
      <c r="E27" s="22">
        <v>36</v>
      </c>
      <c r="F27" s="22" t="s">
        <v>14</v>
      </c>
    </row>
    <row r="28" spans="1:6" s="8" customFormat="1" ht="14.25" customHeight="1" x14ac:dyDescent="0.25">
      <c r="A28" s="26" t="s">
        <v>34</v>
      </c>
      <c r="B28" s="30" t="s">
        <v>35</v>
      </c>
      <c r="C28" s="13"/>
      <c r="D28" s="19">
        <v>0</v>
      </c>
      <c r="E28" s="22"/>
      <c r="F28" s="22" t="s">
        <v>14</v>
      </c>
    </row>
    <row r="29" spans="1:6" s="8" customFormat="1" ht="81.75" customHeight="1" x14ac:dyDescent="0.25">
      <c r="A29" s="26" t="s">
        <v>36</v>
      </c>
      <c r="B29" s="31" t="s">
        <v>37</v>
      </c>
      <c r="C29" s="13"/>
      <c r="D29" s="19">
        <v>0</v>
      </c>
      <c r="E29" s="22"/>
      <c r="F29" s="22" t="s">
        <v>14</v>
      </c>
    </row>
    <row r="30" spans="1:6" s="8" customFormat="1" ht="39" customHeight="1" x14ac:dyDescent="0.25">
      <c r="A30" s="12" t="s">
        <v>38</v>
      </c>
      <c r="B30" s="28" t="s">
        <v>39</v>
      </c>
      <c r="C30" s="13"/>
      <c r="D30" s="19">
        <v>0</v>
      </c>
      <c r="E30" s="22"/>
      <c r="F30" s="22" t="s">
        <v>14</v>
      </c>
    </row>
    <row r="31" spans="1:6" s="8" customFormat="1" ht="54" customHeight="1" x14ac:dyDescent="0.25">
      <c r="A31" s="26" t="s">
        <v>40</v>
      </c>
      <c r="B31" s="28" t="s">
        <v>41</v>
      </c>
      <c r="C31" s="13"/>
      <c r="D31" s="19">
        <v>264</v>
      </c>
      <c r="E31" s="22">
        <v>264</v>
      </c>
      <c r="F31" s="22" t="s">
        <v>14</v>
      </c>
    </row>
    <row r="32" spans="1:6" s="8" customFormat="1" ht="27.75" customHeight="1" x14ac:dyDescent="0.25">
      <c r="A32" s="26" t="s">
        <v>42</v>
      </c>
      <c r="B32" s="28" t="s">
        <v>43</v>
      </c>
      <c r="C32" s="13"/>
      <c r="D32" s="19">
        <v>0</v>
      </c>
      <c r="E32" s="22"/>
      <c r="F32" s="22" t="s">
        <v>14</v>
      </c>
    </row>
    <row r="33" spans="1:6" s="8" customFormat="1" ht="68.25" customHeight="1" x14ac:dyDescent="0.25">
      <c r="A33" s="26" t="s">
        <v>44</v>
      </c>
      <c r="B33" s="28" t="s">
        <v>45</v>
      </c>
      <c r="C33" s="13"/>
      <c r="D33" s="19">
        <v>0</v>
      </c>
      <c r="E33" s="22"/>
      <c r="F33" s="22" t="s">
        <v>14</v>
      </c>
    </row>
    <row r="34" spans="1:6" s="8" customFormat="1" ht="66.75" customHeight="1" x14ac:dyDescent="0.25">
      <c r="A34" s="26" t="s">
        <v>46</v>
      </c>
      <c r="B34" s="28" t="s">
        <v>47</v>
      </c>
      <c r="C34" s="13"/>
      <c r="D34" s="19">
        <v>0</v>
      </c>
      <c r="E34" s="22"/>
      <c r="F34" s="22" t="s">
        <v>14</v>
      </c>
    </row>
    <row r="35" spans="1:6" s="8" customFormat="1" ht="40.5" customHeight="1" x14ac:dyDescent="0.25">
      <c r="A35" s="26" t="s">
        <v>48</v>
      </c>
      <c r="B35" s="28" t="s">
        <v>49</v>
      </c>
      <c r="C35" s="13"/>
      <c r="D35" s="19">
        <v>0</v>
      </c>
      <c r="E35" s="22"/>
      <c r="F35" s="22" t="s">
        <v>14</v>
      </c>
    </row>
    <row r="36" spans="1:6" s="8" customFormat="1" ht="27.75" customHeight="1" x14ac:dyDescent="0.25">
      <c r="A36" s="26" t="s">
        <v>50</v>
      </c>
      <c r="B36" s="28" t="s">
        <v>51</v>
      </c>
      <c r="C36" s="13"/>
      <c r="D36" s="19">
        <v>0</v>
      </c>
      <c r="E36" s="22"/>
      <c r="F36" s="22" t="s">
        <v>14</v>
      </c>
    </row>
    <row r="37" spans="1:6" s="8" customFormat="1" ht="27.75" customHeight="1" x14ac:dyDescent="0.25">
      <c r="A37" s="26" t="s">
        <v>52</v>
      </c>
      <c r="B37" s="28" t="s">
        <v>53</v>
      </c>
      <c r="C37" s="13"/>
      <c r="D37" s="19">
        <v>0</v>
      </c>
      <c r="E37" s="22"/>
      <c r="F37" s="22" t="s">
        <v>14</v>
      </c>
    </row>
    <row r="38" spans="1:6" s="8" customFormat="1" ht="49.5" customHeight="1" x14ac:dyDescent="0.25">
      <c r="A38" s="26" t="s">
        <v>54</v>
      </c>
      <c r="B38" s="28" t="s">
        <v>55</v>
      </c>
      <c r="C38" s="13"/>
      <c r="D38" s="19">
        <v>0</v>
      </c>
      <c r="E38" s="22"/>
      <c r="F38" s="22" t="s">
        <v>14</v>
      </c>
    </row>
    <row r="39" spans="1:6" s="8" customFormat="1" ht="27.75" customHeight="1" x14ac:dyDescent="0.25">
      <c r="A39" s="26" t="s">
        <v>56</v>
      </c>
      <c r="B39" s="28" t="s">
        <v>57</v>
      </c>
      <c r="C39" s="13"/>
      <c r="D39" s="19">
        <v>0</v>
      </c>
      <c r="E39" s="22"/>
      <c r="F39" s="22" t="s">
        <v>14</v>
      </c>
    </row>
    <row r="40" spans="1:6" s="9" customFormat="1" ht="13.5" customHeight="1" x14ac:dyDescent="0.25">
      <c r="A40" s="26">
        <v>1146</v>
      </c>
      <c r="B40" s="28" t="s">
        <v>58</v>
      </c>
      <c r="C40" s="13"/>
      <c r="D40" s="19">
        <v>0</v>
      </c>
      <c r="E40" s="22"/>
      <c r="F40" s="22" t="s">
        <v>14</v>
      </c>
    </row>
    <row r="41" spans="1:6" s="8" customFormat="1" ht="41.25" customHeight="1" x14ac:dyDescent="0.25">
      <c r="A41" s="26">
        <v>1147</v>
      </c>
      <c r="B41" s="28" t="s">
        <v>59</v>
      </c>
      <c r="C41" s="13"/>
      <c r="D41" s="19">
        <v>0</v>
      </c>
      <c r="E41" s="22"/>
      <c r="F41" s="22" t="s">
        <v>14</v>
      </c>
    </row>
    <row r="42" spans="1:6" s="9" customFormat="1" ht="27.75" customHeight="1" x14ac:dyDescent="0.25">
      <c r="A42" s="26">
        <v>1148</v>
      </c>
      <c r="B42" s="28" t="s">
        <v>60</v>
      </c>
      <c r="C42" s="13"/>
      <c r="D42" s="19">
        <v>0</v>
      </c>
      <c r="E42" s="22"/>
      <c r="F42" s="22" t="s">
        <v>14</v>
      </c>
    </row>
    <row r="43" spans="1:6" s="8" customFormat="1" ht="40.5" customHeight="1" x14ac:dyDescent="0.25">
      <c r="A43" s="26">
        <v>1149</v>
      </c>
      <c r="B43" s="28" t="s">
        <v>61</v>
      </c>
      <c r="C43" s="13"/>
      <c r="D43" s="19">
        <v>0</v>
      </c>
      <c r="E43" s="22"/>
      <c r="F43" s="22" t="s">
        <v>14</v>
      </c>
    </row>
    <row r="44" spans="1:6" s="8" customFormat="1" ht="13.5" customHeight="1" x14ac:dyDescent="0.25">
      <c r="A44" s="26">
        <v>1150</v>
      </c>
      <c r="B44" s="28" t="s">
        <v>62</v>
      </c>
      <c r="C44" s="13"/>
      <c r="D44" s="19">
        <v>0</v>
      </c>
      <c r="E44" s="22"/>
      <c r="F44" s="22" t="s">
        <v>14</v>
      </c>
    </row>
    <row r="45" spans="1:6" s="8" customFormat="1" ht="27" customHeight="1" x14ac:dyDescent="0.25">
      <c r="A45" s="17">
        <v>1150</v>
      </c>
      <c r="B45" s="23" t="s">
        <v>63</v>
      </c>
      <c r="C45" s="13">
        <v>7146</v>
      </c>
      <c r="D45" s="19">
        <v>0</v>
      </c>
      <c r="E45" s="19">
        <v>0</v>
      </c>
      <c r="F45" s="22" t="s">
        <v>14</v>
      </c>
    </row>
    <row r="46" spans="1:6" s="8" customFormat="1" ht="0.75" hidden="1" customHeight="1" x14ac:dyDescent="0.25">
      <c r="A46" s="12"/>
      <c r="B46" s="23" t="s">
        <v>16</v>
      </c>
      <c r="C46" s="24"/>
      <c r="D46" s="19">
        <v>0</v>
      </c>
      <c r="E46" s="19"/>
      <c r="F46" s="25"/>
    </row>
    <row r="47" spans="1:6" s="9" customFormat="1" ht="15" customHeight="1" x14ac:dyDescent="0.25">
      <c r="A47" s="26" t="s">
        <v>64</v>
      </c>
      <c r="B47" s="27" t="s">
        <v>65</v>
      </c>
      <c r="C47" s="13"/>
      <c r="D47" s="19">
        <v>0</v>
      </c>
      <c r="E47" s="22">
        <v>0</v>
      </c>
      <c r="F47" s="22" t="s">
        <v>14</v>
      </c>
    </row>
    <row r="48" spans="1:6" s="8" customFormat="1" ht="27.75" hidden="1" customHeight="1" x14ac:dyDescent="0.25">
      <c r="A48" s="26"/>
      <c r="B48" s="27" t="s">
        <v>66</v>
      </c>
      <c r="C48" s="24"/>
      <c r="D48" s="19"/>
      <c r="E48" s="22"/>
      <c r="F48" s="22"/>
    </row>
    <row r="49" spans="1:6" s="8" customFormat="1" ht="27.75" hidden="1" customHeight="1" x14ac:dyDescent="0.25">
      <c r="A49" s="26"/>
      <c r="B49" s="27" t="s">
        <v>16</v>
      </c>
      <c r="C49" s="24"/>
      <c r="D49" s="19"/>
      <c r="E49" s="22"/>
      <c r="F49" s="22"/>
    </row>
    <row r="50" spans="1:6" s="9" customFormat="1" ht="78.75" customHeight="1" x14ac:dyDescent="0.25">
      <c r="A50" s="26" t="s">
        <v>67</v>
      </c>
      <c r="B50" s="28" t="s">
        <v>68</v>
      </c>
      <c r="C50" s="13"/>
      <c r="D50" s="19">
        <v>0</v>
      </c>
      <c r="E50" s="22"/>
      <c r="F50" s="22" t="s">
        <v>14</v>
      </c>
    </row>
    <row r="51" spans="1:6" s="8" customFormat="1" ht="78.75" customHeight="1" x14ac:dyDescent="0.25">
      <c r="A51" s="12" t="s">
        <v>69</v>
      </c>
      <c r="B51" s="31" t="s">
        <v>70</v>
      </c>
      <c r="C51" s="13"/>
      <c r="D51" s="19">
        <v>0</v>
      </c>
      <c r="E51" s="22"/>
      <c r="F51" s="22" t="s">
        <v>14</v>
      </c>
    </row>
    <row r="52" spans="1:6" s="8" customFormat="1" ht="15.75" customHeight="1" x14ac:dyDescent="0.25">
      <c r="A52" s="17">
        <v>1160</v>
      </c>
      <c r="B52" s="23" t="s">
        <v>71</v>
      </c>
      <c r="C52" s="13">
        <v>7161</v>
      </c>
      <c r="D52" s="19">
        <v>0</v>
      </c>
      <c r="E52" s="19">
        <v>0</v>
      </c>
      <c r="F52" s="22" t="s">
        <v>14</v>
      </c>
    </row>
    <row r="53" spans="1:6" s="8" customFormat="1" ht="27.75" hidden="1" customHeight="1" x14ac:dyDescent="0.25">
      <c r="A53" s="26"/>
      <c r="B53" s="27" t="s">
        <v>72</v>
      </c>
      <c r="C53" s="24"/>
      <c r="D53" s="19"/>
      <c r="E53" s="19"/>
      <c r="F53" s="22"/>
    </row>
    <row r="54" spans="1:6" s="8" customFormat="1" ht="27.75" hidden="1" customHeight="1" x14ac:dyDescent="0.25">
      <c r="A54" s="12"/>
      <c r="B54" s="27" t="s">
        <v>16</v>
      </c>
      <c r="C54" s="24"/>
      <c r="D54" s="19"/>
      <c r="E54" s="19"/>
      <c r="F54" s="25"/>
    </row>
    <row r="55" spans="1:6" s="8" customFormat="1" ht="26.25" customHeight="1" x14ac:dyDescent="0.25">
      <c r="A55" s="26" t="s">
        <v>73</v>
      </c>
      <c r="B55" s="27" t="s">
        <v>74</v>
      </c>
      <c r="C55" s="13"/>
      <c r="D55" s="19">
        <v>0</v>
      </c>
      <c r="E55" s="22">
        <v>0</v>
      </c>
      <c r="F55" s="22" t="s">
        <v>14</v>
      </c>
    </row>
    <row r="56" spans="1:6" s="9" customFormat="1" ht="27.75" hidden="1" customHeight="1" x14ac:dyDescent="0.25">
      <c r="A56" s="26"/>
      <c r="B56" s="27" t="s">
        <v>75</v>
      </c>
      <c r="C56" s="24"/>
      <c r="D56" s="19"/>
      <c r="E56" s="22"/>
      <c r="F56" s="22"/>
    </row>
    <row r="57" spans="1:6" s="8" customFormat="1" ht="12" customHeight="1" x14ac:dyDescent="0.25">
      <c r="A57" s="32" t="s">
        <v>76</v>
      </c>
      <c r="B57" s="28" t="s">
        <v>77</v>
      </c>
      <c r="C57" s="13"/>
      <c r="D57" s="19">
        <v>0</v>
      </c>
      <c r="E57" s="22"/>
      <c r="F57" s="22" t="s">
        <v>14</v>
      </c>
    </row>
    <row r="58" spans="1:6" s="8" customFormat="1" ht="12" customHeight="1" x14ac:dyDescent="0.25">
      <c r="A58" s="32" t="s">
        <v>78</v>
      </c>
      <c r="B58" s="28" t="s">
        <v>79</v>
      </c>
      <c r="C58" s="13"/>
      <c r="D58" s="19">
        <v>0</v>
      </c>
      <c r="E58" s="22"/>
      <c r="F58" s="22" t="s">
        <v>14</v>
      </c>
    </row>
    <row r="59" spans="1:6" s="9" customFormat="1" ht="53.25" customHeight="1" x14ac:dyDescent="0.25">
      <c r="A59" s="32" t="s">
        <v>80</v>
      </c>
      <c r="B59" s="28" t="s">
        <v>81</v>
      </c>
      <c r="C59" s="13"/>
      <c r="D59" s="19">
        <v>0</v>
      </c>
      <c r="E59" s="22"/>
      <c r="F59" s="22" t="s">
        <v>14</v>
      </c>
    </row>
    <row r="60" spans="1:6" s="8" customFormat="1" ht="67.5" customHeight="1" x14ac:dyDescent="0.25">
      <c r="A60" s="32" t="s">
        <v>82</v>
      </c>
      <c r="B60" s="27" t="s">
        <v>83</v>
      </c>
      <c r="C60" s="13"/>
      <c r="D60" s="19">
        <v>0</v>
      </c>
      <c r="E60" s="22"/>
      <c r="F60" s="22" t="s">
        <v>14</v>
      </c>
    </row>
    <row r="61" spans="1:6" s="9" customFormat="1" ht="15.75" customHeight="1" x14ac:dyDescent="0.25">
      <c r="A61" s="17">
        <v>1200</v>
      </c>
      <c r="B61" s="21" t="s">
        <v>84</v>
      </c>
      <c r="C61" s="13">
        <v>7300</v>
      </c>
      <c r="D61" s="19">
        <f>+D64+D67+D70+D73+D76+D86</f>
        <v>181022.6</v>
      </c>
      <c r="E61" s="19">
        <f>+E64+E67+E70+E73+E76+E86</f>
        <v>109422.6</v>
      </c>
      <c r="F61" s="19">
        <f>+F73+F86</f>
        <v>71600</v>
      </c>
    </row>
    <row r="62" spans="1:6" s="9" customFormat="1" ht="30" x14ac:dyDescent="0.25">
      <c r="A62" s="12"/>
      <c r="B62" s="23" t="s">
        <v>85</v>
      </c>
      <c r="C62" s="24"/>
      <c r="D62" s="19"/>
      <c r="E62" s="19"/>
      <c r="F62" s="25"/>
    </row>
    <row r="63" spans="1:6" s="9" customFormat="1" x14ac:dyDescent="0.25">
      <c r="A63" s="12"/>
      <c r="B63" s="23" t="s">
        <v>16</v>
      </c>
      <c r="C63" s="24"/>
      <c r="D63" s="19"/>
      <c r="E63" s="19"/>
      <c r="F63" s="25"/>
    </row>
    <row r="64" spans="1:6" s="9" customFormat="1" ht="26.25" customHeight="1" x14ac:dyDescent="0.25">
      <c r="A64" s="17">
        <v>1210</v>
      </c>
      <c r="B64" s="23" t="s">
        <v>86</v>
      </c>
      <c r="C64" s="13">
        <v>7311</v>
      </c>
      <c r="D64" s="19">
        <v>0</v>
      </c>
      <c r="E64" s="19">
        <v>0</v>
      </c>
      <c r="F64" s="22" t="s">
        <v>14</v>
      </c>
    </row>
    <row r="65" spans="1:6" s="9" customFormat="1" ht="27.75" hidden="1" customHeight="1" x14ac:dyDescent="0.25">
      <c r="A65" s="12"/>
      <c r="B65" s="23" t="s">
        <v>16</v>
      </c>
      <c r="C65" s="24"/>
      <c r="D65" s="19"/>
      <c r="E65" s="19"/>
      <c r="F65" s="25"/>
    </row>
    <row r="66" spans="1:6" s="9" customFormat="1" ht="27.75" customHeight="1" x14ac:dyDescent="0.25">
      <c r="A66" s="26" t="s">
        <v>87</v>
      </c>
      <c r="B66" s="27" t="s">
        <v>88</v>
      </c>
      <c r="C66" s="33"/>
      <c r="D66" s="19">
        <v>0</v>
      </c>
      <c r="E66" s="25"/>
      <c r="F66" s="22" t="s">
        <v>14</v>
      </c>
    </row>
    <row r="67" spans="1:6" s="9" customFormat="1" ht="27" customHeight="1" x14ac:dyDescent="0.25">
      <c r="A67" s="26" t="s">
        <v>89</v>
      </c>
      <c r="B67" s="23" t="s">
        <v>90</v>
      </c>
      <c r="C67" s="33">
        <v>7312</v>
      </c>
      <c r="D67" s="19">
        <v>0</v>
      </c>
      <c r="E67" s="22">
        <v>0</v>
      </c>
      <c r="F67" s="22">
        <v>0</v>
      </c>
    </row>
    <row r="68" spans="1:6" s="9" customFormat="1" ht="27.75" hidden="1" customHeight="1" x14ac:dyDescent="0.25">
      <c r="A68" s="26"/>
      <c r="B68" s="23" t="s">
        <v>16</v>
      </c>
      <c r="C68" s="13"/>
      <c r="D68" s="19"/>
      <c r="E68" s="34"/>
      <c r="F68" s="22"/>
    </row>
    <row r="69" spans="1:6" s="9" customFormat="1" ht="27.75" customHeight="1" x14ac:dyDescent="0.25">
      <c r="A69" s="12" t="s">
        <v>91</v>
      </c>
      <c r="B69" s="27" t="s">
        <v>92</v>
      </c>
      <c r="C69" s="33"/>
      <c r="D69" s="19">
        <v>0</v>
      </c>
      <c r="E69" s="22">
        <v>0</v>
      </c>
      <c r="F69" s="22"/>
    </row>
    <row r="70" spans="1:6" s="9" customFormat="1" ht="27.75" customHeight="1" x14ac:dyDescent="0.25">
      <c r="A70" s="26" t="s">
        <v>93</v>
      </c>
      <c r="B70" s="23" t="s">
        <v>94</v>
      </c>
      <c r="C70" s="33">
        <v>7321</v>
      </c>
      <c r="D70" s="19">
        <v>0</v>
      </c>
      <c r="E70" s="22">
        <v>0</v>
      </c>
      <c r="F70" s="22" t="s">
        <v>14</v>
      </c>
    </row>
    <row r="71" spans="1:6" s="9" customFormat="1" ht="27.75" hidden="1" customHeight="1" x14ac:dyDescent="0.25">
      <c r="A71" s="26"/>
      <c r="B71" s="23" t="s">
        <v>16</v>
      </c>
      <c r="C71" s="13"/>
      <c r="D71" s="19"/>
      <c r="E71" s="34"/>
      <c r="F71" s="22"/>
    </row>
    <row r="72" spans="1:6" s="8" customFormat="1" ht="33" customHeight="1" x14ac:dyDescent="0.25">
      <c r="A72" s="26" t="s">
        <v>95</v>
      </c>
      <c r="B72" s="27" t="s">
        <v>96</v>
      </c>
      <c r="C72" s="33"/>
      <c r="D72" s="19">
        <v>0</v>
      </c>
      <c r="E72" s="22"/>
      <c r="F72" s="22" t="s">
        <v>14</v>
      </c>
    </row>
    <row r="73" spans="1:6" s="8" customFormat="1" ht="27.75" customHeight="1" x14ac:dyDescent="0.25">
      <c r="A73" s="26" t="s">
        <v>97</v>
      </c>
      <c r="B73" s="23" t="s">
        <v>98</v>
      </c>
      <c r="C73" s="33">
        <v>7322</v>
      </c>
      <c r="D73" s="19">
        <v>0</v>
      </c>
      <c r="E73" s="22">
        <v>0</v>
      </c>
      <c r="F73" s="22">
        <v>0</v>
      </c>
    </row>
    <row r="74" spans="1:6" s="9" customFormat="1" ht="15.75" hidden="1" customHeight="1" x14ac:dyDescent="0.25">
      <c r="A74" s="26"/>
      <c r="B74" s="23" t="s">
        <v>16</v>
      </c>
      <c r="C74" s="13"/>
      <c r="D74" s="19"/>
      <c r="E74" s="34"/>
      <c r="F74" s="22"/>
    </row>
    <row r="75" spans="1:6" s="9" customFormat="1" ht="33" customHeight="1" x14ac:dyDescent="0.25">
      <c r="A75" s="26" t="s">
        <v>99</v>
      </c>
      <c r="B75" s="27" t="s">
        <v>100</v>
      </c>
      <c r="C75" s="33"/>
      <c r="D75" s="19">
        <v>0</v>
      </c>
      <c r="E75" s="22">
        <v>0</v>
      </c>
      <c r="F75" s="35"/>
    </row>
    <row r="76" spans="1:6" s="9" customFormat="1" ht="30.75" customHeight="1" x14ac:dyDescent="0.25">
      <c r="A76" s="17">
        <v>1250</v>
      </c>
      <c r="B76" s="23" t="s">
        <v>101</v>
      </c>
      <c r="C76" s="13">
        <v>7331</v>
      </c>
      <c r="D76" s="19">
        <f>+D79+D80+D84+D85</f>
        <v>109422.6</v>
      </c>
      <c r="E76" s="19">
        <f>+E79+E80+E84+E85</f>
        <v>109422.6</v>
      </c>
      <c r="F76" s="22" t="s">
        <v>14</v>
      </c>
    </row>
    <row r="77" spans="1:6" s="9" customFormat="1" x14ac:dyDescent="0.25">
      <c r="A77" s="12"/>
      <c r="B77" s="23" t="s">
        <v>102</v>
      </c>
      <c r="C77" s="24"/>
      <c r="D77" s="19"/>
      <c r="E77" s="19"/>
      <c r="F77" s="25"/>
    </row>
    <row r="78" spans="1:6" s="9" customFormat="1" x14ac:dyDescent="0.25">
      <c r="A78" s="12"/>
      <c r="B78" s="23" t="s">
        <v>31</v>
      </c>
      <c r="C78" s="24"/>
      <c r="D78" s="19"/>
      <c r="E78" s="19"/>
      <c r="F78" s="25"/>
    </row>
    <row r="79" spans="1:6" s="9" customFormat="1" ht="36.75" customHeight="1" x14ac:dyDescent="0.25">
      <c r="A79" s="26" t="s">
        <v>103</v>
      </c>
      <c r="B79" s="27" t="s">
        <v>104</v>
      </c>
      <c r="C79" s="13"/>
      <c r="D79" s="19">
        <v>104896.3</v>
      </c>
      <c r="E79" s="22">
        <v>104896.3</v>
      </c>
      <c r="F79" s="22" t="s">
        <v>14</v>
      </c>
    </row>
    <row r="80" spans="1:6" s="9" customFormat="1" ht="27" customHeight="1" x14ac:dyDescent="0.25">
      <c r="A80" s="26" t="s">
        <v>105</v>
      </c>
      <c r="B80" s="27" t="s">
        <v>106</v>
      </c>
      <c r="C80" s="33"/>
      <c r="D80" s="19">
        <v>3026.3</v>
      </c>
      <c r="E80" s="22">
        <v>3026.3</v>
      </c>
      <c r="F80" s="22" t="s">
        <v>14</v>
      </c>
    </row>
    <row r="81" spans="1:6" s="8" customFormat="1" ht="27.75" hidden="1" customHeight="1" x14ac:dyDescent="0.25">
      <c r="A81" s="26"/>
      <c r="B81" s="31" t="s">
        <v>16</v>
      </c>
      <c r="C81" s="33"/>
      <c r="D81" s="19"/>
      <c r="E81" s="22"/>
      <c r="F81" s="22"/>
    </row>
    <row r="82" spans="1:6" s="9" customFormat="1" ht="27.75" customHeight="1" x14ac:dyDescent="0.25">
      <c r="A82" s="26" t="s">
        <v>107</v>
      </c>
      <c r="B82" s="30" t="s">
        <v>108</v>
      </c>
      <c r="C82" s="13"/>
      <c r="D82" s="19">
        <v>0</v>
      </c>
      <c r="E82" s="22"/>
      <c r="F82" s="22" t="s">
        <v>14</v>
      </c>
    </row>
    <row r="83" spans="1:6" s="9" customFormat="1" ht="27.75" customHeight="1" x14ac:dyDescent="0.25">
      <c r="A83" s="26" t="s">
        <v>109</v>
      </c>
      <c r="B83" s="30" t="s">
        <v>110</v>
      </c>
      <c r="C83" s="13"/>
      <c r="D83" s="19">
        <v>3026.3</v>
      </c>
      <c r="E83" s="22">
        <v>3026.3</v>
      </c>
      <c r="F83" s="22" t="s">
        <v>14</v>
      </c>
    </row>
    <row r="84" spans="1:6" s="8" customFormat="1" ht="27.75" customHeight="1" x14ac:dyDescent="0.25">
      <c r="A84" s="26" t="s">
        <v>111</v>
      </c>
      <c r="B84" s="27" t="s">
        <v>112</v>
      </c>
      <c r="C84" s="33"/>
      <c r="D84" s="19">
        <v>1500</v>
      </c>
      <c r="E84" s="22">
        <v>1500</v>
      </c>
      <c r="F84" s="22" t="s">
        <v>14</v>
      </c>
    </row>
    <row r="85" spans="1:6" s="8" customFormat="1" ht="27.75" customHeight="1" x14ac:dyDescent="0.25">
      <c r="A85" s="26" t="s">
        <v>113</v>
      </c>
      <c r="B85" s="27" t="s">
        <v>114</v>
      </c>
      <c r="C85" s="33"/>
      <c r="D85" s="19">
        <v>0</v>
      </c>
      <c r="E85" s="22"/>
      <c r="F85" s="22" t="s">
        <v>14</v>
      </c>
    </row>
    <row r="86" spans="1:6" s="9" customFormat="1" ht="25.5" customHeight="1" x14ac:dyDescent="0.25">
      <c r="A86" s="17">
        <v>1260</v>
      </c>
      <c r="B86" s="23" t="s">
        <v>115</v>
      </c>
      <c r="C86" s="13">
        <v>7332</v>
      </c>
      <c r="D86" s="19">
        <f>+F86</f>
        <v>71600</v>
      </c>
      <c r="E86" s="22">
        <v>0</v>
      </c>
      <c r="F86" s="22">
        <f>+F89+F90</f>
        <v>71600</v>
      </c>
    </row>
    <row r="87" spans="1:6" s="9" customFormat="1" ht="27.75" hidden="1" customHeight="1" x14ac:dyDescent="0.25">
      <c r="A87" s="12"/>
      <c r="B87" s="23" t="s">
        <v>116</v>
      </c>
      <c r="C87" s="24"/>
      <c r="D87" s="19">
        <f t="shared" ref="D87:D90" si="0">+F87</f>
        <v>0</v>
      </c>
      <c r="E87" s="22"/>
      <c r="F87" s="25"/>
    </row>
    <row r="88" spans="1:6" s="8" customFormat="1" ht="27.75" hidden="1" customHeight="1" x14ac:dyDescent="0.25">
      <c r="A88" s="12"/>
      <c r="B88" s="23" t="s">
        <v>16</v>
      </c>
      <c r="C88" s="24"/>
      <c r="D88" s="19">
        <f t="shared" si="0"/>
        <v>0</v>
      </c>
      <c r="E88" s="25"/>
      <c r="F88" s="25"/>
    </row>
    <row r="89" spans="1:6" s="9" customFormat="1" ht="36" customHeight="1" x14ac:dyDescent="0.25">
      <c r="A89" s="26" t="s">
        <v>117</v>
      </c>
      <c r="B89" s="27" t="s">
        <v>118</v>
      </c>
      <c r="C89" s="33"/>
      <c r="D89" s="19">
        <f t="shared" si="0"/>
        <v>71600</v>
      </c>
      <c r="E89" s="22">
        <v>0</v>
      </c>
      <c r="F89" s="36">
        <v>71600</v>
      </c>
    </row>
    <row r="90" spans="1:6" s="9" customFormat="1" ht="32.25" customHeight="1" x14ac:dyDescent="0.25">
      <c r="A90" s="26" t="s">
        <v>119</v>
      </c>
      <c r="B90" s="27" t="s">
        <v>120</v>
      </c>
      <c r="C90" s="33"/>
      <c r="D90" s="19">
        <f t="shared" si="0"/>
        <v>0</v>
      </c>
      <c r="E90" s="22">
        <v>0</v>
      </c>
      <c r="F90" s="22"/>
    </row>
    <row r="91" spans="1:6" s="8" customFormat="1" ht="14.25" customHeight="1" x14ac:dyDescent="0.25">
      <c r="A91" s="17">
        <v>1300</v>
      </c>
      <c r="B91" s="23" t="s">
        <v>121</v>
      </c>
      <c r="C91" s="13">
        <v>7400</v>
      </c>
      <c r="D91" s="19">
        <f>+E91</f>
        <v>24300</v>
      </c>
      <c r="E91" s="19">
        <f>+E94+E97+E100+E107+E113+E118+E123+E133</f>
        <v>24300</v>
      </c>
      <c r="F91" s="19">
        <f>++F133+F128</f>
        <v>42279.16</v>
      </c>
    </row>
    <row r="92" spans="1:6" s="8" customFormat="1" ht="30" x14ac:dyDescent="0.25">
      <c r="A92" s="12"/>
      <c r="B92" s="23" t="s">
        <v>122</v>
      </c>
      <c r="C92" s="24"/>
      <c r="D92" s="19"/>
      <c r="E92" s="19"/>
      <c r="F92" s="25"/>
    </row>
    <row r="93" spans="1:6" s="9" customFormat="1" x14ac:dyDescent="0.25">
      <c r="A93" s="12"/>
      <c r="B93" s="23" t="s">
        <v>16</v>
      </c>
      <c r="C93" s="24"/>
      <c r="D93" s="19"/>
      <c r="E93" s="19"/>
      <c r="F93" s="25"/>
    </row>
    <row r="94" spans="1:6" s="8" customFormat="1" ht="12" customHeight="1" x14ac:dyDescent="0.25">
      <c r="A94" s="17">
        <v>1310</v>
      </c>
      <c r="B94" s="23" t="s">
        <v>123</v>
      </c>
      <c r="C94" s="13">
        <v>7411</v>
      </c>
      <c r="D94" s="19">
        <v>0</v>
      </c>
      <c r="E94" s="22">
        <v>0</v>
      </c>
      <c r="F94" s="22">
        <v>0</v>
      </c>
    </row>
    <row r="95" spans="1:6" s="9" customFormat="1" x14ac:dyDescent="0.25">
      <c r="A95" s="12"/>
      <c r="B95" s="23" t="s">
        <v>16</v>
      </c>
      <c r="C95" s="24"/>
      <c r="D95" s="19"/>
      <c r="E95" s="25"/>
      <c r="F95" s="25"/>
    </row>
    <row r="96" spans="1:6" s="9" customFormat="1" ht="45" x14ac:dyDescent="0.25">
      <c r="A96" s="26" t="s">
        <v>124</v>
      </c>
      <c r="B96" s="27" t="s">
        <v>125</v>
      </c>
      <c r="C96" s="33"/>
      <c r="D96" s="19">
        <v>0</v>
      </c>
      <c r="E96" s="22">
        <v>0</v>
      </c>
      <c r="F96" s="22"/>
    </row>
    <row r="97" spans="1:6" s="8" customFormat="1" ht="12.75" customHeight="1" x14ac:dyDescent="0.25">
      <c r="A97" s="17">
        <v>1320</v>
      </c>
      <c r="B97" s="23" t="s">
        <v>126</v>
      </c>
      <c r="C97" s="13">
        <v>7412</v>
      </c>
      <c r="D97" s="19">
        <v>0</v>
      </c>
      <c r="E97" s="19">
        <v>0</v>
      </c>
      <c r="F97" s="22" t="s">
        <v>14</v>
      </c>
    </row>
    <row r="98" spans="1:6" s="9" customFormat="1" ht="27.75" hidden="1" customHeight="1" x14ac:dyDescent="0.25">
      <c r="A98" s="12"/>
      <c r="B98" s="23" t="s">
        <v>16</v>
      </c>
      <c r="C98" s="24"/>
      <c r="D98" s="19"/>
      <c r="E98" s="19"/>
      <c r="F98" s="25"/>
    </row>
    <row r="99" spans="1:6" s="9" customFormat="1" ht="27.75" hidden="1" customHeight="1" x14ac:dyDescent="0.25">
      <c r="A99" s="26" t="s">
        <v>127</v>
      </c>
      <c r="B99" s="27" t="s">
        <v>128</v>
      </c>
      <c r="C99" s="33"/>
      <c r="D99" s="19">
        <v>0</v>
      </c>
      <c r="E99" s="22"/>
      <c r="F99" s="22" t="s">
        <v>14</v>
      </c>
    </row>
    <row r="100" spans="1:6" s="8" customFormat="1" ht="12" customHeight="1" x14ac:dyDescent="0.25">
      <c r="A100" s="17">
        <v>1330</v>
      </c>
      <c r="B100" s="23" t="s">
        <v>129</v>
      </c>
      <c r="C100" s="13">
        <v>7415</v>
      </c>
      <c r="D100" s="19">
        <v>9840</v>
      </c>
      <c r="E100" s="19">
        <v>9840</v>
      </c>
      <c r="F100" s="22" t="s">
        <v>14</v>
      </c>
    </row>
    <row r="101" spans="1:6" s="8" customFormat="1" ht="27.75" hidden="1" customHeight="1" x14ac:dyDescent="0.25">
      <c r="A101" s="12"/>
      <c r="B101" s="23" t="s">
        <v>130</v>
      </c>
      <c r="C101" s="24"/>
      <c r="D101" s="19"/>
      <c r="E101" s="19"/>
      <c r="F101" s="25"/>
    </row>
    <row r="102" spans="1:6" s="9" customFormat="1" ht="27.75" hidden="1" customHeight="1" x14ac:dyDescent="0.25">
      <c r="A102" s="12"/>
      <c r="B102" s="23" t="s">
        <v>16</v>
      </c>
      <c r="C102" s="24"/>
      <c r="D102" s="19"/>
      <c r="E102" s="19"/>
      <c r="F102" s="25"/>
    </row>
    <row r="103" spans="1:6" s="9" customFormat="1" ht="12.75" customHeight="1" x14ac:dyDescent="0.25">
      <c r="A103" s="26" t="s">
        <v>131</v>
      </c>
      <c r="B103" s="27" t="s">
        <v>132</v>
      </c>
      <c r="C103" s="33"/>
      <c r="D103" s="19">
        <v>9000</v>
      </c>
      <c r="E103" s="22">
        <v>9000</v>
      </c>
      <c r="F103" s="22" t="s">
        <v>14</v>
      </c>
    </row>
    <row r="104" spans="1:6" s="9" customFormat="1" ht="25.5" customHeight="1" x14ac:dyDescent="0.25">
      <c r="A104" s="26" t="s">
        <v>133</v>
      </c>
      <c r="B104" s="27" t="s">
        <v>134</v>
      </c>
      <c r="C104" s="33"/>
      <c r="D104" s="19">
        <v>0</v>
      </c>
      <c r="E104" s="22"/>
      <c r="F104" s="22" t="s">
        <v>14</v>
      </c>
    </row>
    <row r="105" spans="1:6" s="9" customFormat="1" ht="42.75" customHeight="1" x14ac:dyDescent="0.25">
      <c r="A105" s="26" t="s">
        <v>135</v>
      </c>
      <c r="B105" s="27" t="s">
        <v>136</v>
      </c>
      <c r="C105" s="33"/>
      <c r="D105" s="19">
        <v>0</v>
      </c>
      <c r="E105" s="22"/>
      <c r="F105" s="22" t="s">
        <v>14</v>
      </c>
    </row>
    <row r="106" spans="1:6" s="9" customFormat="1" ht="14.25" customHeight="1" x14ac:dyDescent="0.25">
      <c r="A106" s="12" t="s">
        <v>137</v>
      </c>
      <c r="B106" s="27" t="s">
        <v>138</v>
      </c>
      <c r="C106" s="33"/>
      <c r="D106" s="19">
        <v>840</v>
      </c>
      <c r="E106" s="22">
        <v>840</v>
      </c>
      <c r="F106" s="22" t="s">
        <v>14</v>
      </c>
    </row>
    <row r="107" spans="1:6" s="8" customFormat="1" ht="27.75" customHeight="1" x14ac:dyDescent="0.25">
      <c r="A107" s="17">
        <v>1340</v>
      </c>
      <c r="B107" s="23" t="s">
        <v>139</v>
      </c>
      <c r="C107" s="13">
        <v>7421</v>
      </c>
      <c r="D107" s="19">
        <v>0</v>
      </c>
      <c r="E107" s="19">
        <v>0</v>
      </c>
      <c r="F107" s="22" t="s">
        <v>14</v>
      </c>
    </row>
    <row r="108" spans="1:6" s="8" customFormat="1" ht="27.75" hidden="1" customHeight="1" x14ac:dyDescent="0.25">
      <c r="A108" s="12"/>
      <c r="B108" s="23" t="s">
        <v>140</v>
      </c>
      <c r="C108" s="24"/>
      <c r="D108" s="19"/>
      <c r="E108" s="19"/>
      <c r="F108" s="25"/>
    </row>
    <row r="109" spans="1:6" s="9" customFormat="1" ht="27.75" hidden="1" customHeight="1" x14ac:dyDescent="0.25">
      <c r="A109" s="12"/>
      <c r="B109" s="23" t="s">
        <v>16</v>
      </c>
      <c r="C109" s="24"/>
      <c r="D109" s="19"/>
      <c r="E109" s="19"/>
      <c r="F109" s="25"/>
    </row>
    <row r="110" spans="1:6" s="9" customFormat="1" ht="70.5" customHeight="1" x14ac:dyDescent="0.25">
      <c r="A110" s="26" t="s">
        <v>141</v>
      </c>
      <c r="B110" s="27" t="s">
        <v>142</v>
      </c>
      <c r="C110" s="33"/>
      <c r="D110" s="19">
        <v>0</v>
      </c>
      <c r="E110" s="22"/>
      <c r="F110" s="22" t="s">
        <v>14</v>
      </c>
    </row>
    <row r="111" spans="1:6" s="9" customFormat="1" ht="41.25" customHeight="1" x14ac:dyDescent="0.25">
      <c r="A111" s="26" t="s">
        <v>143</v>
      </c>
      <c r="B111" s="27" t="s">
        <v>144</v>
      </c>
      <c r="C111" s="13"/>
      <c r="D111" s="19">
        <v>0</v>
      </c>
      <c r="E111" s="22"/>
      <c r="F111" s="22" t="s">
        <v>14</v>
      </c>
    </row>
    <row r="112" spans="1:6" s="9" customFormat="1" ht="54" customHeight="1" x14ac:dyDescent="0.25">
      <c r="A112" s="26" t="s">
        <v>145</v>
      </c>
      <c r="B112" s="27" t="s">
        <v>146</v>
      </c>
      <c r="C112" s="13"/>
      <c r="D112" s="19">
        <v>0</v>
      </c>
      <c r="E112" s="22"/>
      <c r="F112" s="22" t="s">
        <v>14</v>
      </c>
    </row>
    <row r="113" spans="1:6" s="8" customFormat="1" ht="15.75" customHeight="1" x14ac:dyDescent="0.25">
      <c r="A113" s="17">
        <v>1350</v>
      </c>
      <c r="B113" s="23" t="s">
        <v>147</v>
      </c>
      <c r="C113" s="13">
        <v>7422</v>
      </c>
      <c r="D113" s="111">
        <f>+D116</f>
        <v>2460</v>
      </c>
      <c r="E113" s="111">
        <v>2460</v>
      </c>
      <c r="F113" s="22" t="s">
        <v>14</v>
      </c>
    </row>
    <row r="114" spans="1:6" s="8" customFormat="1" ht="27.75" hidden="1" customHeight="1" x14ac:dyDescent="0.25">
      <c r="A114" s="12"/>
      <c r="B114" s="23" t="s">
        <v>148</v>
      </c>
      <c r="C114" s="24"/>
      <c r="D114" s="111"/>
      <c r="E114" s="111"/>
      <c r="F114" s="25"/>
    </row>
    <row r="115" spans="1:6" s="9" customFormat="1" ht="27.75" hidden="1" customHeight="1" x14ac:dyDescent="0.25">
      <c r="A115" s="12"/>
      <c r="B115" s="23" t="s">
        <v>16</v>
      </c>
      <c r="C115" s="24"/>
      <c r="D115" s="111"/>
      <c r="E115" s="111"/>
      <c r="F115" s="25"/>
    </row>
    <row r="116" spans="1:6" s="9" customFormat="1" ht="15.75" customHeight="1" x14ac:dyDescent="0.25">
      <c r="A116" s="26" t="s">
        <v>149</v>
      </c>
      <c r="B116" s="27" t="s">
        <v>150</v>
      </c>
      <c r="C116" s="23"/>
      <c r="D116" s="35">
        <v>2460</v>
      </c>
      <c r="E116" s="35">
        <v>2460</v>
      </c>
      <c r="F116" s="22" t="s">
        <v>14</v>
      </c>
    </row>
    <row r="117" spans="1:6" s="9" customFormat="1" ht="27.75" customHeight="1" x14ac:dyDescent="0.25">
      <c r="A117" s="26" t="s">
        <v>151</v>
      </c>
      <c r="B117" s="27" t="s">
        <v>152</v>
      </c>
      <c r="C117" s="13"/>
      <c r="D117" s="19">
        <v>0</v>
      </c>
      <c r="E117" s="22"/>
      <c r="F117" s="22" t="s">
        <v>14</v>
      </c>
    </row>
    <row r="118" spans="1:6" s="8" customFormat="1" ht="15" customHeight="1" x14ac:dyDescent="0.25">
      <c r="A118" s="17">
        <v>1360</v>
      </c>
      <c r="B118" s="23" t="s">
        <v>153</v>
      </c>
      <c r="C118" s="13">
        <v>7431</v>
      </c>
      <c r="D118" s="19">
        <v>0</v>
      </c>
      <c r="E118" s="19">
        <v>0</v>
      </c>
      <c r="F118" s="22" t="s">
        <v>14</v>
      </c>
    </row>
    <row r="119" spans="1:6" s="8" customFormat="1" ht="27.75" hidden="1" customHeight="1" x14ac:dyDescent="0.25">
      <c r="A119" s="12"/>
      <c r="B119" s="23" t="s">
        <v>154</v>
      </c>
      <c r="C119" s="24"/>
      <c r="D119" s="19"/>
      <c r="E119" s="19"/>
      <c r="F119" s="25"/>
    </row>
    <row r="120" spans="1:6" s="9" customFormat="1" ht="27.75" hidden="1" customHeight="1" x14ac:dyDescent="0.25">
      <c r="A120" s="12"/>
      <c r="B120" s="23" t="s">
        <v>16</v>
      </c>
      <c r="C120" s="24"/>
      <c r="D120" s="19"/>
      <c r="E120" s="19"/>
      <c r="F120" s="25"/>
    </row>
    <row r="121" spans="1:6" s="9" customFormat="1" ht="41.25" customHeight="1" x14ac:dyDescent="0.25">
      <c r="A121" s="26" t="s">
        <v>155</v>
      </c>
      <c r="B121" s="27" t="s">
        <v>156</v>
      </c>
      <c r="C121" s="33"/>
      <c r="D121" s="19">
        <v>0</v>
      </c>
      <c r="E121" s="22"/>
      <c r="F121" s="22" t="s">
        <v>14</v>
      </c>
    </row>
    <row r="122" spans="1:6" s="9" customFormat="1" ht="48" customHeight="1" x14ac:dyDescent="0.25">
      <c r="A122" s="26" t="s">
        <v>157</v>
      </c>
      <c r="B122" s="27" t="s">
        <v>158</v>
      </c>
      <c r="C122" s="33"/>
      <c r="D122" s="19">
        <v>0</v>
      </c>
      <c r="E122" s="22"/>
      <c r="F122" s="22" t="s">
        <v>14</v>
      </c>
    </row>
    <row r="123" spans="1:6" s="8" customFormat="1" ht="18.75" customHeight="1" x14ac:dyDescent="0.25">
      <c r="A123" s="17">
        <v>1370</v>
      </c>
      <c r="B123" s="23" t="s">
        <v>159</v>
      </c>
      <c r="C123" s="13">
        <v>7441</v>
      </c>
      <c r="D123" s="19">
        <v>0</v>
      </c>
      <c r="E123" s="22">
        <v>0</v>
      </c>
      <c r="F123" s="22" t="s">
        <v>14</v>
      </c>
    </row>
    <row r="124" spans="1:6" s="8" customFormat="1" ht="27.75" hidden="1" customHeight="1" x14ac:dyDescent="0.25">
      <c r="A124" s="12"/>
      <c r="B124" s="23" t="s">
        <v>160</v>
      </c>
      <c r="C124" s="24"/>
      <c r="D124" s="19"/>
      <c r="E124" s="22"/>
      <c r="F124" s="25"/>
    </row>
    <row r="125" spans="1:6" s="9" customFormat="1" ht="27.75" hidden="1" customHeight="1" x14ac:dyDescent="0.25">
      <c r="A125" s="12"/>
      <c r="B125" s="23" t="s">
        <v>16</v>
      </c>
      <c r="C125" s="24"/>
      <c r="D125" s="19"/>
      <c r="E125" s="22"/>
      <c r="F125" s="25"/>
    </row>
    <row r="126" spans="1:6" s="9" customFormat="1" ht="88.5" customHeight="1" x14ac:dyDescent="0.25">
      <c r="A126" s="12" t="s">
        <v>161</v>
      </c>
      <c r="B126" s="27" t="s">
        <v>162</v>
      </c>
      <c r="C126" s="33"/>
      <c r="D126" s="19">
        <v>0</v>
      </c>
      <c r="E126" s="22"/>
      <c r="F126" s="22" t="s">
        <v>14</v>
      </c>
    </row>
    <row r="127" spans="1:6" s="9" customFormat="1" ht="112.5" customHeight="1" x14ac:dyDescent="0.25">
      <c r="A127" s="26" t="s">
        <v>163</v>
      </c>
      <c r="B127" s="37" t="s">
        <v>164</v>
      </c>
      <c r="C127" s="33"/>
      <c r="D127" s="19">
        <v>0</v>
      </c>
      <c r="E127" s="22"/>
      <c r="F127" s="22" t="s">
        <v>14</v>
      </c>
    </row>
    <row r="128" spans="1:6" s="8" customFormat="1" ht="17.25" customHeight="1" x14ac:dyDescent="0.25">
      <c r="A128" s="17">
        <v>1380</v>
      </c>
      <c r="B128" s="23" t="s">
        <v>165</v>
      </c>
      <c r="C128" s="13">
        <v>7442</v>
      </c>
      <c r="D128" s="22">
        <f>+D131</f>
        <v>1500</v>
      </c>
      <c r="E128" s="22" t="s">
        <v>14</v>
      </c>
      <c r="F128" s="22">
        <f>+F131</f>
        <v>1500</v>
      </c>
    </row>
    <row r="129" spans="1:6" s="8" customFormat="1" ht="27.75" hidden="1" customHeight="1" x14ac:dyDescent="0.25">
      <c r="A129" s="12"/>
      <c r="B129" s="23" t="s">
        <v>166</v>
      </c>
      <c r="C129" s="24"/>
      <c r="D129" s="19"/>
      <c r="E129" s="25"/>
      <c r="F129" s="25"/>
    </row>
    <row r="130" spans="1:6" s="9" customFormat="1" ht="27.75" hidden="1" customHeight="1" x14ac:dyDescent="0.25">
      <c r="A130" s="12"/>
      <c r="B130" s="23" t="s">
        <v>16</v>
      </c>
      <c r="C130" s="24"/>
      <c r="D130" s="19"/>
      <c r="E130" s="25"/>
      <c r="F130" s="25"/>
    </row>
    <row r="131" spans="1:6" s="9" customFormat="1" ht="93" customHeight="1" x14ac:dyDescent="0.25">
      <c r="A131" s="26" t="s">
        <v>167</v>
      </c>
      <c r="B131" s="27" t="s">
        <v>168</v>
      </c>
      <c r="C131" s="33"/>
      <c r="D131" s="19">
        <f>+E131+F131</f>
        <v>1500</v>
      </c>
      <c r="E131" s="22">
        <v>0</v>
      </c>
      <c r="F131" s="36">
        <v>1500</v>
      </c>
    </row>
    <row r="132" spans="1:6" s="9" customFormat="1" ht="120" customHeight="1" x14ac:dyDescent="0.25">
      <c r="A132" s="26" t="s">
        <v>169</v>
      </c>
      <c r="B132" s="37" t="s">
        <v>170</v>
      </c>
      <c r="C132" s="33"/>
      <c r="D132" s="19">
        <v>0</v>
      </c>
      <c r="E132" s="22">
        <v>0</v>
      </c>
      <c r="F132" s="34"/>
    </row>
    <row r="133" spans="1:6" s="8" customFormat="1" ht="15" customHeight="1" x14ac:dyDescent="0.25">
      <c r="A133" s="26" t="s">
        <v>171</v>
      </c>
      <c r="B133" s="23" t="s">
        <v>172</v>
      </c>
      <c r="C133" s="13">
        <v>7451</v>
      </c>
      <c r="D133" s="19">
        <f>+D137+D138</f>
        <v>52779.16</v>
      </c>
      <c r="E133" s="19">
        <v>12000</v>
      </c>
      <c r="F133" s="22">
        <f>+F137</f>
        <v>40779.160000000003</v>
      </c>
    </row>
    <row r="134" spans="1:6" s="8" customFormat="1" ht="27.75" hidden="1" customHeight="1" x14ac:dyDescent="0.25">
      <c r="A134" s="26"/>
      <c r="B134" s="23" t="s">
        <v>173</v>
      </c>
      <c r="C134" s="13"/>
      <c r="D134" s="19"/>
      <c r="E134" s="19"/>
      <c r="F134" s="25"/>
    </row>
    <row r="135" spans="1:6" s="9" customFormat="1" ht="27.75" hidden="1" customHeight="1" x14ac:dyDescent="0.25">
      <c r="A135" s="26"/>
      <c r="B135" s="23" t="s">
        <v>16</v>
      </c>
      <c r="C135" s="13"/>
      <c r="D135" s="19"/>
      <c r="E135" s="19"/>
      <c r="F135" s="25"/>
    </row>
    <row r="136" spans="1:6" s="9" customFormat="1" ht="25.5" customHeight="1" x14ac:dyDescent="0.25">
      <c r="A136" s="26" t="s">
        <v>174</v>
      </c>
      <c r="B136" s="27" t="s">
        <v>175</v>
      </c>
      <c r="C136" s="33"/>
      <c r="D136" s="19">
        <v>0</v>
      </c>
      <c r="E136" s="22">
        <v>0</v>
      </c>
      <c r="F136" s="36"/>
    </row>
    <row r="137" spans="1:6" s="9" customFormat="1" ht="27.75" customHeight="1" x14ac:dyDescent="0.25">
      <c r="A137" s="26" t="s">
        <v>176</v>
      </c>
      <c r="B137" s="27" t="s">
        <v>177</v>
      </c>
      <c r="C137" s="33"/>
      <c r="D137" s="111">
        <f>+F137</f>
        <v>40779.160000000003</v>
      </c>
      <c r="E137" s="22">
        <v>0</v>
      </c>
      <c r="F137" s="111">
        <v>40779.160000000003</v>
      </c>
    </row>
    <row r="138" spans="1:6" s="9" customFormat="1" ht="33.75" customHeight="1" x14ac:dyDescent="0.25">
      <c r="A138" s="26" t="s">
        <v>178</v>
      </c>
      <c r="B138" s="27" t="s">
        <v>179</v>
      </c>
      <c r="C138" s="33"/>
      <c r="D138" s="19">
        <v>12000</v>
      </c>
      <c r="E138" s="22">
        <v>12000</v>
      </c>
      <c r="F138" s="36"/>
    </row>
    <row r="139" spans="1:6" s="9" customFormat="1" x14ac:dyDescent="0.25">
      <c r="A139" s="38"/>
      <c r="B139" s="39"/>
      <c r="C139" s="39"/>
    </row>
    <row r="140" spans="1:6" s="9" customFormat="1" x14ac:dyDescent="0.25">
      <c r="A140" s="38"/>
      <c r="B140" s="39"/>
      <c r="C140" s="39"/>
    </row>
    <row r="141" spans="1:6" x14ac:dyDescent="0.25">
      <c r="D141" s="39"/>
      <c r="E141" s="39"/>
      <c r="F141" s="39"/>
    </row>
    <row r="142" spans="1:6" x14ac:dyDescent="0.25">
      <c r="D142" s="39"/>
      <c r="E142" s="39"/>
      <c r="F142" s="39"/>
    </row>
    <row r="143" spans="1:6" x14ac:dyDescent="0.25">
      <c r="D143" s="39"/>
      <c r="E143" s="39"/>
      <c r="F143" s="39"/>
    </row>
    <row r="144" spans="1:6" x14ac:dyDescent="0.25">
      <c r="D144" s="39"/>
      <c r="E144" s="39"/>
      <c r="F144" s="39"/>
    </row>
    <row r="145" spans="4:6" x14ac:dyDescent="0.25">
      <c r="D145" s="39"/>
      <c r="E145" s="39"/>
      <c r="F145" s="39"/>
    </row>
    <row r="146" spans="4:6" x14ac:dyDescent="0.25">
      <c r="D146" s="39"/>
      <c r="E146" s="39"/>
      <c r="F146" s="39"/>
    </row>
    <row r="147" spans="4:6" x14ac:dyDescent="0.25">
      <c r="D147" s="39"/>
      <c r="E147" s="39"/>
      <c r="F147" s="39"/>
    </row>
    <row r="148" spans="4:6" x14ac:dyDescent="0.25">
      <c r="D148" s="39"/>
      <c r="E148" s="39"/>
      <c r="F148" s="39"/>
    </row>
    <row r="149" spans="4:6" x14ac:dyDescent="0.25">
      <c r="D149" s="39"/>
      <c r="E149" s="39"/>
      <c r="F149" s="39"/>
    </row>
    <row r="150" spans="4:6" x14ac:dyDescent="0.25">
      <c r="D150" s="39"/>
      <c r="E150" s="39"/>
      <c r="F150" s="39"/>
    </row>
    <row r="151" spans="4:6" x14ac:dyDescent="0.25">
      <c r="D151" s="39"/>
      <c r="E151" s="39"/>
      <c r="F151" s="39"/>
    </row>
    <row r="152" spans="4:6" x14ac:dyDescent="0.25">
      <c r="D152" s="39"/>
      <c r="E152" s="39"/>
      <c r="F152" s="39"/>
    </row>
    <row r="153" spans="4:6" x14ac:dyDescent="0.25">
      <c r="D153" s="39"/>
      <c r="E153" s="39"/>
      <c r="F153" s="39"/>
    </row>
    <row r="154" spans="4:6" x14ac:dyDescent="0.25">
      <c r="D154" s="39"/>
      <c r="E154" s="39"/>
      <c r="F154" s="39"/>
    </row>
    <row r="155" spans="4:6" x14ac:dyDescent="0.25">
      <c r="D155" s="39"/>
      <c r="E155" s="39"/>
      <c r="F155" s="39"/>
    </row>
    <row r="156" spans="4:6" x14ac:dyDescent="0.25">
      <c r="D156" s="39"/>
      <c r="E156" s="39"/>
      <c r="F156" s="39"/>
    </row>
    <row r="157" spans="4:6" x14ac:dyDescent="0.25">
      <c r="D157" s="39"/>
      <c r="E157" s="39"/>
      <c r="F157" s="39"/>
    </row>
    <row r="158" spans="4:6" x14ac:dyDescent="0.25">
      <c r="D158" s="39"/>
      <c r="E158" s="39"/>
      <c r="F158" s="39"/>
    </row>
    <row r="159" spans="4:6" x14ac:dyDescent="0.25">
      <c r="D159" s="39"/>
      <c r="E159" s="39"/>
      <c r="F159" s="39"/>
    </row>
    <row r="160" spans="4:6" x14ac:dyDescent="0.25">
      <c r="D160" s="39"/>
      <c r="E160" s="39"/>
      <c r="F160" s="39"/>
    </row>
    <row r="161" spans="4:6" x14ac:dyDescent="0.25">
      <c r="D161" s="39"/>
      <c r="E161" s="39"/>
      <c r="F161" s="39"/>
    </row>
    <row r="162" spans="4:6" x14ac:dyDescent="0.25">
      <c r="D162" s="39"/>
      <c r="E162" s="39"/>
      <c r="F162" s="39"/>
    </row>
    <row r="163" spans="4:6" x14ac:dyDescent="0.25">
      <c r="D163" s="39"/>
      <c r="E163" s="39"/>
      <c r="F163" s="39"/>
    </row>
    <row r="164" spans="4:6" x14ac:dyDescent="0.25">
      <c r="D164" s="39"/>
      <c r="E164" s="39"/>
      <c r="F164" s="39"/>
    </row>
    <row r="165" spans="4:6" x14ac:dyDescent="0.25">
      <c r="D165" s="39"/>
      <c r="E165" s="39"/>
      <c r="F165" s="39"/>
    </row>
    <row r="166" spans="4:6" x14ac:dyDescent="0.25">
      <c r="D166" s="39"/>
      <c r="E166" s="39"/>
      <c r="F166" s="39"/>
    </row>
    <row r="167" spans="4:6" x14ac:dyDescent="0.25">
      <c r="D167" s="39"/>
      <c r="E167" s="39"/>
      <c r="F167" s="39"/>
    </row>
    <row r="168" spans="4:6" x14ac:dyDescent="0.25">
      <c r="D168" s="39"/>
      <c r="E168" s="39"/>
      <c r="F168" s="39"/>
    </row>
    <row r="169" spans="4:6" x14ac:dyDescent="0.25">
      <c r="D169" s="39"/>
      <c r="E169" s="39"/>
      <c r="F169" s="39"/>
    </row>
    <row r="170" spans="4:6" x14ac:dyDescent="0.25">
      <c r="D170" s="39"/>
      <c r="E170" s="39"/>
      <c r="F170" s="39"/>
    </row>
    <row r="171" spans="4:6" x14ac:dyDescent="0.25">
      <c r="D171" s="39"/>
      <c r="E171" s="39"/>
      <c r="F171" s="39"/>
    </row>
    <row r="172" spans="4:6" x14ac:dyDescent="0.25">
      <c r="D172" s="39"/>
      <c r="E172" s="39"/>
      <c r="F172" s="39"/>
    </row>
    <row r="173" spans="4:6" x14ac:dyDescent="0.25">
      <c r="D173" s="39"/>
      <c r="E173" s="39"/>
      <c r="F173" s="39"/>
    </row>
    <row r="174" spans="4:6" x14ac:dyDescent="0.25">
      <c r="D174" s="39"/>
      <c r="E174" s="39"/>
      <c r="F174" s="39"/>
    </row>
    <row r="175" spans="4:6" x14ac:dyDescent="0.25">
      <c r="D175" s="39"/>
      <c r="E175" s="39"/>
      <c r="F175" s="39"/>
    </row>
    <row r="176" spans="4:6" x14ac:dyDescent="0.25">
      <c r="D176" s="39"/>
      <c r="E176" s="39"/>
      <c r="F176" s="39"/>
    </row>
    <row r="177" spans="4:6" x14ac:dyDescent="0.25">
      <c r="D177" s="39"/>
      <c r="E177" s="39"/>
      <c r="F177" s="39"/>
    </row>
    <row r="178" spans="4:6" x14ac:dyDescent="0.25">
      <c r="D178" s="39"/>
      <c r="E178" s="39"/>
      <c r="F178" s="39"/>
    </row>
    <row r="179" spans="4:6" x14ac:dyDescent="0.25">
      <c r="D179" s="39"/>
      <c r="E179" s="39"/>
      <c r="F179" s="39"/>
    </row>
    <row r="180" spans="4:6" x14ac:dyDescent="0.25">
      <c r="D180" s="39"/>
      <c r="E180" s="39"/>
      <c r="F180" s="39"/>
    </row>
    <row r="181" spans="4:6" x14ac:dyDescent="0.25">
      <c r="D181" s="39"/>
      <c r="E181" s="39"/>
      <c r="F181" s="39"/>
    </row>
    <row r="182" spans="4:6" x14ac:dyDescent="0.25">
      <c r="D182" s="39"/>
      <c r="E182" s="39"/>
      <c r="F182" s="39"/>
    </row>
    <row r="183" spans="4:6" x14ac:dyDescent="0.25">
      <c r="D183" s="39"/>
      <c r="E183" s="39"/>
      <c r="F183" s="39"/>
    </row>
    <row r="184" spans="4:6" x14ac:dyDescent="0.25">
      <c r="D184" s="39"/>
      <c r="E184" s="39"/>
      <c r="F184" s="39"/>
    </row>
    <row r="185" spans="4:6" x14ac:dyDescent="0.25">
      <c r="D185" s="39"/>
      <c r="E185" s="39"/>
      <c r="F185" s="39"/>
    </row>
    <row r="186" spans="4:6" x14ac:dyDescent="0.25">
      <c r="D186" s="39"/>
      <c r="E186" s="39"/>
      <c r="F186" s="39"/>
    </row>
    <row r="187" spans="4:6" x14ac:dyDescent="0.25">
      <c r="D187" s="39"/>
      <c r="E187" s="39"/>
      <c r="F187" s="39"/>
    </row>
    <row r="188" spans="4:6" x14ac:dyDescent="0.25">
      <c r="D188" s="39"/>
      <c r="E188" s="39"/>
      <c r="F188" s="39"/>
    </row>
    <row r="189" spans="4:6" x14ac:dyDescent="0.25">
      <c r="D189" s="39"/>
      <c r="E189" s="39"/>
      <c r="F189" s="39"/>
    </row>
    <row r="190" spans="4:6" x14ac:dyDescent="0.25">
      <c r="D190" s="39"/>
      <c r="E190" s="39"/>
      <c r="F190" s="39"/>
    </row>
    <row r="191" spans="4:6" x14ac:dyDescent="0.25">
      <c r="D191" s="39"/>
      <c r="E191" s="39"/>
      <c r="F191" s="39"/>
    </row>
    <row r="192" spans="4:6" x14ac:dyDescent="0.25">
      <c r="D192" s="39"/>
      <c r="E192" s="39"/>
      <c r="F192" s="39"/>
    </row>
    <row r="193" spans="4:6" x14ac:dyDescent="0.25">
      <c r="D193" s="39"/>
      <c r="E193" s="39"/>
      <c r="F193" s="39"/>
    </row>
    <row r="194" spans="4:6" x14ac:dyDescent="0.25">
      <c r="D194" s="39"/>
      <c r="E194" s="39"/>
      <c r="F194" s="39"/>
    </row>
    <row r="195" spans="4:6" x14ac:dyDescent="0.25">
      <c r="D195" s="39"/>
      <c r="E195" s="39"/>
      <c r="F195" s="39"/>
    </row>
    <row r="196" spans="4:6" x14ac:dyDescent="0.25">
      <c r="D196" s="39"/>
      <c r="E196" s="39"/>
      <c r="F196" s="39"/>
    </row>
    <row r="197" spans="4:6" x14ac:dyDescent="0.25">
      <c r="D197" s="39"/>
      <c r="E197" s="39"/>
      <c r="F197" s="39"/>
    </row>
    <row r="198" spans="4:6" x14ac:dyDescent="0.25">
      <c r="D198" s="39"/>
      <c r="E198" s="39"/>
      <c r="F198" s="39"/>
    </row>
    <row r="199" spans="4:6" x14ac:dyDescent="0.25">
      <c r="D199" s="39"/>
      <c r="E199" s="39"/>
      <c r="F199" s="39"/>
    </row>
    <row r="200" spans="4:6" x14ac:dyDescent="0.25">
      <c r="D200" s="39"/>
      <c r="E200" s="39"/>
      <c r="F200" s="39"/>
    </row>
    <row r="201" spans="4:6" x14ac:dyDescent="0.25">
      <c r="D201" s="39"/>
      <c r="E201" s="39"/>
      <c r="F201" s="39"/>
    </row>
    <row r="202" spans="4:6" x14ac:dyDescent="0.25">
      <c r="D202" s="39"/>
      <c r="E202" s="39"/>
      <c r="F202" s="39"/>
    </row>
    <row r="203" spans="4:6" x14ac:dyDescent="0.25">
      <c r="D203" s="39"/>
      <c r="E203" s="39"/>
      <c r="F203" s="39"/>
    </row>
    <row r="204" spans="4:6" x14ac:dyDescent="0.25">
      <c r="D204" s="39"/>
      <c r="E204" s="39"/>
      <c r="F204" s="39"/>
    </row>
    <row r="205" spans="4:6" x14ac:dyDescent="0.25">
      <c r="D205" s="39"/>
      <c r="E205" s="39"/>
      <c r="F205" s="39"/>
    </row>
    <row r="206" spans="4:6" x14ac:dyDescent="0.25">
      <c r="D206" s="39"/>
      <c r="E206" s="39"/>
      <c r="F206" s="39"/>
    </row>
    <row r="207" spans="4:6" x14ac:dyDescent="0.25">
      <c r="D207" s="39"/>
      <c r="E207" s="39"/>
      <c r="F207" s="39"/>
    </row>
    <row r="208" spans="4:6" x14ac:dyDescent="0.25">
      <c r="D208" s="39"/>
      <c r="E208" s="39"/>
      <c r="F208" s="39"/>
    </row>
    <row r="209" spans="4:6" x14ac:dyDescent="0.25">
      <c r="D209" s="39"/>
      <c r="E209" s="39"/>
      <c r="F209" s="39"/>
    </row>
    <row r="210" spans="4:6" x14ac:dyDescent="0.25">
      <c r="D210" s="39"/>
      <c r="E210" s="39"/>
      <c r="F210" s="39"/>
    </row>
    <row r="211" spans="4:6" x14ac:dyDescent="0.25">
      <c r="D211" s="39"/>
      <c r="E211" s="39"/>
      <c r="F211" s="39"/>
    </row>
    <row r="212" spans="4:6" x14ac:dyDescent="0.25">
      <c r="D212" s="39"/>
      <c r="E212" s="39"/>
      <c r="F212" s="39"/>
    </row>
    <row r="213" spans="4:6" x14ac:dyDescent="0.25">
      <c r="D213" s="39"/>
      <c r="E213" s="39"/>
      <c r="F213" s="39"/>
    </row>
    <row r="214" spans="4:6" x14ac:dyDescent="0.25">
      <c r="D214" s="39"/>
      <c r="E214" s="39"/>
      <c r="F214" s="39"/>
    </row>
    <row r="215" spans="4:6" x14ac:dyDescent="0.25">
      <c r="D215" s="39"/>
      <c r="E215" s="39"/>
      <c r="F215" s="39"/>
    </row>
    <row r="216" spans="4:6" x14ac:dyDescent="0.25">
      <c r="D216" s="39"/>
      <c r="E216" s="39"/>
      <c r="F216" s="39"/>
    </row>
    <row r="217" spans="4:6" x14ac:dyDescent="0.25">
      <c r="D217" s="39"/>
      <c r="E217" s="39"/>
      <c r="F217" s="39"/>
    </row>
    <row r="218" spans="4:6" x14ac:dyDescent="0.25">
      <c r="D218" s="39"/>
      <c r="E218" s="39"/>
      <c r="F218" s="39"/>
    </row>
    <row r="219" spans="4:6" x14ac:dyDescent="0.25">
      <c r="D219" s="39"/>
      <c r="E219" s="39"/>
      <c r="F219" s="39"/>
    </row>
    <row r="220" spans="4:6" x14ac:dyDescent="0.25">
      <c r="D220" s="39"/>
      <c r="E220" s="39"/>
      <c r="F220" s="39"/>
    </row>
    <row r="221" spans="4:6" x14ac:dyDescent="0.25">
      <c r="D221" s="39"/>
      <c r="E221" s="39"/>
      <c r="F221" s="39"/>
    </row>
    <row r="222" spans="4:6" x14ac:dyDescent="0.25">
      <c r="D222" s="39"/>
      <c r="E222" s="39"/>
      <c r="F222" s="39"/>
    </row>
    <row r="223" spans="4:6" x14ac:dyDescent="0.25">
      <c r="D223" s="39"/>
      <c r="E223" s="39"/>
      <c r="F223" s="39"/>
    </row>
    <row r="224" spans="4:6" x14ac:dyDescent="0.25">
      <c r="D224" s="39"/>
      <c r="E224" s="39"/>
      <c r="F224" s="39"/>
    </row>
    <row r="225" spans="4:6" x14ac:dyDescent="0.25">
      <c r="D225" s="39"/>
      <c r="E225" s="39"/>
      <c r="F225" s="39"/>
    </row>
    <row r="226" spans="4:6" x14ac:dyDescent="0.25">
      <c r="D226" s="39"/>
      <c r="E226" s="39"/>
      <c r="F226" s="39"/>
    </row>
    <row r="227" spans="4:6" x14ac:dyDescent="0.25">
      <c r="D227" s="39"/>
      <c r="E227" s="39"/>
      <c r="F227" s="39"/>
    </row>
    <row r="228" spans="4:6" x14ac:dyDescent="0.25">
      <c r="D228" s="39"/>
      <c r="E228" s="39"/>
      <c r="F228" s="39"/>
    </row>
    <row r="229" spans="4:6" x14ac:dyDescent="0.25">
      <c r="D229" s="39"/>
      <c r="E229" s="39"/>
      <c r="F229" s="39"/>
    </row>
    <row r="230" spans="4:6" x14ac:dyDescent="0.25">
      <c r="D230" s="39"/>
      <c r="E230" s="39"/>
      <c r="F230" s="39"/>
    </row>
    <row r="231" spans="4:6" x14ac:dyDescent="0.25">
      <c r="D231" s="39"/>
      <c r="E231" s="39"/>
      <c r="F231" s="39"/>
    </row>
    <row r="232" spans="4:6" x14ac:dyDescent="0.25">
      <c r="D232" s="39"/>
      <c r="E232" s="39"/>
      <c r="F232" s="39"/>
    </row>
    <row r="233" spans="4:6" x14ac:dyDescent="0.25">
      <c r="D233" s="39"/>
      <c r="E233" s="39"/>
      <c r="F233" s="39"/>
    </row>
    <row r="234" spans="4:6" x14ac:dyDescent="0.25">
      <c r="D234" s="39"/>
      <c r="E234" s="39"/>
      <c r="F234" s="39"/>
    </row>
    <row r="235" spans="4:6" x14ac:dyDescent="0.25">
      <c r="D235" s="39"/>
      <c r="E235" s="39"/>
      <c r="F235" s="39"/>
    </row>
    <row r="236" spans="4:6" x14ac:dyDescent="0.25">
      <c r="D236" s="39"/>
      <c r="E236" s="39"/>
      <c r="F236" s="39"/>
    </row>
    <row r="237" spans="4:6" x14ac:dyDescent="0.25">
      <c r="D237" s="39"/>
      <c r="E237" s="39"/>
      <c r="F237" s="39"/>
    </row>
    <row r="238" spans="4:6" x14ac:dyDescent="0.25">
      <c r="D238" s="39"/>
      <c r="E238" s="39"/>
      <c r="F238" s="39"/>
    </row>
    <row r="239" spans="4:6" x14ac:dyDescent="0.25">
      <c r="D239" s="39"/>
      <c r="E239" s="39"/>
      <c r="F239" s="39"/>
    </row>
    <row r="240" spans="4:6" x14ac:dyDescent="0.25">
      <c r="D240" s="39"/>
      <c r="E240" s="39"/>
      <c r="F240" s="39"/>
    </row>
    <row r="241" spans="4:6" x14ac:dyDescent="0.25">
      <c r="D241" s="39"/>
      <c r="E241" s="39"/>
      <c r="F241" s="39"/>
    </row>
    <row r="242" spans="4:6" x14ac:dyDescent="0.25">
      <c r="D242" s="39"/>
      <c r="E242" s="39"/>
      <c r="F242" s="39"/>
    </row>
    <row r="243" spans="4:6" x14ac:dyDescent="0.25">
      <c r="D243" s="39"/>
      <c r="E243" s="39"/>
      <c r="F243" s="39"/>
    </row>
    <row r="244" spans="4:6" x14ac:dyDescent="0.25">
      <c r="D244" s="39"/>
      <c r="E244" s="39"/>
      <c r="F244" s="39"/>
    </row>
    <row r="245" spans="4:6" x14ac:dyDescent="0.25">
      <c r="D245" s="39"/>
      <c r="E245" s="39"/>
      <c r="F245" s="39"/>
    </row>
    <row r="246" spans="4:6" x14ac:dyDescent="0.25">
      <c r="D246" s="39"/>
      <c r="E246" s="39"/>
      <c r="F246" s="39"/>
    </row>
    <row r="247" spans="4:6" x14ac:dyDescent="0.25">
      <c r="D247" s="39"/>
      <c r="E247" s="39"/>
      <c r="F247" s="39"/>
    </row>
    <row r="248" spans="4:6" x14ac:dyDescent="0.25">
      <c r="D248" s="39"/>
      <c r="E248" s="39"/>
      <c r="F248" s="39"/>
    </row>
    <row r="249" spans="4:6" x14ac:dyDescent="0.25">
      <c r="D249" s="39"/>
      <c r="E249" s="39"/>
      <c r="F249" s="39"/>
    </row>
    <row r="250" spans="4:6" x14ac:dyDescent="0.25">
      <c r="D250" s="39"/>
      <c r="E250" s="39"/>
      <c r="F250" s="39"/>
    </row>
    <row r="251" spans="4:6" x14ac:dyDescent="0.25">
      <c r="D251" s="39"/>
      <c r="E251" s="39"/>
      <c r="F251" s="39"/>
    </row>
    <row r="252" spans="4:6" x14ac:dyDescent="0.25">
      <c r="D252" s="39"/>
      <c r="E252" s="39"/>
      <c r="F252" s="39"/>
    </row>
    <row r="253" spans="4:6" x14ac:dyDescent="0.25">
      <c r="D253" s="39"/>
      <c r="E253" s="39"/>
      <c r="F253" s="39"/>
    </row>
    <row r="254" spans="4:6" x14ac:dyDescent="0.25">
      <c r="D254" s="39"/>
      <c r="E254" s="39"/>
      <c r="F254" s="39"/>
    </row>
    <row r="255" spans="4:6" x14ac:dyDescent="0.25">
      <c r="D255" s="39"/>
      <c r="E255" s="39"/>
      <c r="F255" s="39"/>
    </row>
    <row r="256" spans="4:6" x14ac:dyDescent="0.25">
      <c r="D256" s="39"/>
      <c r="E256" s="39"/>
      <c r="F256" s="39"/>
    </row>
    <row r="257" spans="4:6" x14ac:dyDescent="0.25">
      <c r="D257" s="39"/>
      <c r="E257" s="39"/>
      <c r="F257" s="39"/>
    </row>
    <row r="258" spans="4:6" x14ac:dyDescent="0.25">
      <c r="D258" s="39"/>
      <c r="E258" s="39"/>
      <c r="F258" s="39"/>
    </row>
    <row r="259" spans="4:6" x14ac:dyDescent="0.25">
      <c r="D259" s="39"/>
      <c r="E259" s="39"/>
      <c r="F259" s="39"/>
    </row>
    <row r="260" spans="4:6" x14ac:dyDescent="0.25">
      <c r="D260" s="39"/>
      <c r="E260" s="39"/>
      <c r="F260" s="39"/>
    </row>
    <row r="261" spans="4:6" x14ac:dyDescent="0.25">
      <c r="D261" s="39"/>
      <c r="E261" s="39"/>
      <c r="F261" s="39"/>
    </row>
    <row r="262" spans="4:6" x14ac:dyDescent="0.25">
      <c r="D262" s="39"/>
      <c r="E262" s="39"/>
      <c r="F262" s="39"/>
    </row>
    <row r="263" spans="4:6" x14ac:dyDescent="0.25">
      <c r="D263" s="39"/>
      <c r="E263" s="39"/>
      <c r="F263" s="39"/>
    </row>
    <row r="264" spans="4:6" x14ac:dyDescent="0.25">
      <c r="D264" s="39"/>
      <c r="E264" s="39"/>
      <c r="F264" s="39"/>
    </row>
    <row r="265" spans="4:6" x14ac:dyDescent="0.25">
      <c r="D265" s="39"/>
      <c r="E265" s="39"/>
      <c r="F265" s="39"/>
    </row>
    <row r="266" spans="4:6" x14ac:dyDescent="0.25">
      <c r="D266" s="39"/>
      <c r="E266" s="39"/>
      <c r="F266" s="39"/>
    </row>
    <row r="267" spans="4:6" x14ac:dyDescent="0.25">
      <c r="D267" s="39"/>
      <c r="E267" s="39"/>
      <c r="F267" s="39"/>
    </row>
    <row r="268" spans="4:6" x14ac:dyDescent="0.25">
      <c r="D268" s="39"/>
      <c r="E268" s="39"/>
      <c r="F268" s="39"/>
    </row>
    <row r="269" spans="4:6" x14ac:dyDescent="0.25">
      <c r="D269" s="39"/>
      <c r="E269" s="39"/>
      <c r="F269" s="39"/>
    </row>
    <row r="270" spans="4:6" x14ac:dyDescent="0.25">
      <c r="D270" s="39"/>
      <c r="E270" s="39"/>
      <c r="F270" s="39"/>
    </row>
    <row r="271" spans="4:6" x14ac:dyDescent="0.25">
      <c r="D271" s="39"/>
      <c r="E271" s="39"/>
      <c r="F271" s="39"/>
    </row>
    <row r="272" spans="4:6" x14ac:dyDescent="0.25">
      <c r="D272" s="39"/>
      <c r="E272" s="39"/>
      <c r="F272" s="39"/>
    </row>
    <row r="273" spans="4:6" x14ac:dyDescent="0.25">
      <c r="D273" s="39"/>
      <c r="E273" s="39"/>
      <c r="F273" s="39"/>
    </row>
    <row r="274" spans="4:6" x14ac:dyDescent="0.25">
      <c r="D274" s="39"/>
      <c r="E274" s="39"/>
      <c r="F274" s="39"/>
    </row>
    <row r="275" spans="4:6" x14ac:dyDescent="0.25">
      <c r="D275" s="39"/>
      <c r="E275" s="39"/>
      <c r="F275" s="39"/>
    </row>
    <row r="276" spans="4:6" x14ac:dyDescent="0.25">
      <c r="D276" s="39"/>
      <c r="E276" s="39"/>
      <c r="F276" s="39"/>
    </row>
    <row r="277" spans="4:6" x14ac:dyDescent="0.25">
      <c r="D277" s="39"/>
      <c r="E277" s="39"/>
      <c r="F277" s="39"/>
    </row>
    <row r="278" spans="4:6" x14ac:dyDescent="0.25">
      <c r="D278" s="39"/>
      <c r="E278" s="39"/>
      <c r="F278" s="39"/>
    </row>
    <row r="279" spans="4:6" x14ac:dyDescent="0.25">
      <c r="D279" s="39"/>
      <c r="E279" s="39"/>
      <c r="F279" s="39"/>
    </row>
    <row r="280" spans="4:6" x14ac:dyDescent="0.25">
      <c r="D280" s="39"/>
      <c r="E280" s="39"/>
      <c r="F280" s="39"/>
    </row>
    <row r="281" spans="4:6" x14ac:dyDescent="0.25">
      <c r="D281" s="39"/>
      <c r="E281" s="39"/>
      <c r="F281" s="39"/>
    </row>
    <row r="282" spans="4:6" x14ac:dyDescent="0.25">
      <c r="D282" s="39"/>
      <c r="E282" s="39"/>
      <c r="F282" s="39"/>
    </row>
    <row r="283" spans="4:6" x14ac:dyDescent="0.25">
      <c r="D283" s="39"/>
      <c r="E283" s="39"/>
      <c r="F283" s="39"/>
    </row>
    <row r="284" spans="4:6" x14ac:dyDescent="0.25">
      <c r="D284" s="39"/>
      <c r="E284" s="39"/>
      <c r="F284" s="39"/>
    </row>
    <row r="285" spans="4:6" x14ac:dyDescent="0.25">
      <c r="D285" s="39"/>
      <c r="E285" s="39"/>
      <c r="F285" s="39"/>
    </row>
    <row r="286" spans="4:6" x14ac:dyDescent="0.25">
      <c r="D286" s="39"/>
      <c r="E286" s="39"/>
      <c r="F286" s="39"/>
    </row>
    <row r="287" spans="4:6" x14ac:dyDescent="0.25">
      <c r="D287" s="39"/>
      <c r="E287" s="39"/>
      <c r="F287" s="39"/>
    </row>
    <row r="288" spans="4:6" x14ac:dyDescent="0.25">
      <c r="D288" s="39"/>
      <c r="E288" s="39"/>
      <c r="F288" s="39"/>
    </row>
    <row r="289" spans="4:6" x14ac:dyDescent="0.25">
      <c r="D289" s="39"/>
      <c r="E289" s="39"/>
      <c r="F289" s="39"/>
    </row>
    <row r="290" spans="4:6" x14ac:dyDescent="0.25">
      <c r="D290" s="39"/>
      <c r="E290" s="39"/>
      <c r="F290" s="39"/>
    </row>
    <row r="291" spans="4:6" x14ac:dyDescent="0.25">
      <c r="D291" s="39"/>
      <c r="E291" s="39"/>
      <c r="F291" s="39"/>
    </row>
    <row r="292" spans="4:6" x14ac:dyDescent="0.25">
      <c r="D292" s="39"/>
      <c r="E292" s="39"/>
      <c r="F292" s="39"/>
    </row>
    <row r="293" spans="4:6" x14ac:dyDescent="0.25">
      <c r="D293" s="39"/>
      <c r="E293" s="39"/>
      <c r="F293" s="39"/>
    </row>
    <row r="294" spans="4:6" x14ac:dyDescent="0.25">
      <c r="D294" s="39"/>
      <c r="E294" s="39"/>
      <c r="F294" s="39"/>
    </row>
    <row r="295" spans="4:6" x14ac:dyDescent="0.25">
      <c r="D295" s="39"/>
      <c r="E295" s="39"/>
      <c r="F295" s="39"/>
    </row>
    <row r="296" spans="4:6" x14ac:dyDescent="0.25">
      <c r="D296" s="39"/>
      <c r="E296" s="39"/>
      <c r="F296" s="39"/>
    </row>
    <row r="297" spans="4:6" x14ac:dyDescent="0.25">
      <c r="D297" s="39"/>
      <c r="E297" s="39"/>
      <c r="F297" s="39"/>
    </row>
    <row r="298" spans="4:6" x14ac:dyDescent="0.25">
      <c r="D298" s="39"/>
      <c r="E298" s="39"/>
      <c r="F298" s="39"/>
    </row>
    <row r="299" spans="4:6" x14ac:dyDescent="0.25">
      <c r="D299" s="39"/>
      <c r="E299" s="39"/>
      <c r="F299" s="39"/>
    </row>
    <row r="300" spans="4:6" x14ac:dyDescent="0.25">
      <c r="D300" s="39"/>
      <c r="E300" s="39"/>
      <c r="F300" s="39"/>
    </row>
    <row r="301" spans="4:6" x14ac:dyDescent="0.25">
      <c r="D301" s="39"/>
      <c r="E301" s="39"/>
      <c r="F301" s="39"/>
    </row>
    <row r="302" spans="4:6" x14ac:dyDescent="0.25">
      <c r="D302" s="39"/>
      <c r="E302" s="39"/>
      <c r="F302" s="39"/>
    </row>
    <row r="303" spans="4:6" x14ac:dyDescent="0.25">
      <c r="D303" s="39"/>
      <c r="E303" s="39"/>
      <c r="F303" s="39"/>
    </row>
    <row r="304" spans="4:6" x14ac:dyDescent="0.25">
      <c r="D304" s="39"/>
      <c r="E304" s="39"/>
      <c r="F304" s="39"/>
    </row>
    <row r="305" spans="4:6" x14ac:dyDescent="0.25">
      <c r="D305" s="39"/>
      <c r="E305" s="39"/>
      <c r="F305" s="39"/>
    </row>
    <row r="306" spans="4:6" x14ac:dyDescent="0.25">
      <c r="D306" s="39"/>
      <c r="E306" s="39"/>
      <c r="F306" s="39"/>
    </row>
    <row r="307" spans="4:6" x14ac:dyDescent="0.25">
      <c r="D307" s="39"/>
      <c r="E307" s="39"/>
      <c r="F307" s="39"/>
    </row>
    <row r="308" spans="4:6" x14ac:dyDescent="0.25">
      <c r="D308" s="39"/>
      <c r="E308" s="39"/>
      <c r="F308" s="39"/>
    </row>
    <row r="309" spans="4:6" x14ac:dyDescent="0.25">
      <c r="D309" s="39"/>
      <c r="E309" s="39"/>
      <c r="F309" s="39"/>
    </row>
    <row r="310" spans="4:6" x14ac:dyDescent="0.25">
      <c r="D310" s="39"/>
      <c r="E310" s="39"/>
      <c r="F310" s="39"/>
    </row>
    <row r="311" spans="4:6" x14ac:dyDescent="0.25">
      <c r="D311" s="39"/>
      <c r="E311" s="39"/>
      <c r="F311" s="39"/>
    </row>
    <row r="312" spans="4:6" x14ac:dyDescent="0.25">
      <c r="D312" s="39"/>
      <c r="E312" s="39"/>
      <c r="F312" s="39"/>
    </row>
    <row r="313" spans="4:6" x14ac:dyDescent="0.25">
      <c r="D313" s="39"/>
      <c r="E313" s="39"/>
      <c r="F313" s="39"/>
    </row>
    <row r="314" spans="4:6" x14ac:dyDescent="0.25">
      <c r="D314" s="39"/>
      <c r="E314" s="39"/>
      <c r="F314" s="39"/>
    </row>
    <row r="315" spans="4:6" x14ac:dyDescent="0.25">
      <c r="D315" s="39"/>
      <c r="E315" s="39"/>
      <c r="F315" s="39"/>
    </row>
    <row r="316" spans="4:6" x14ac:dyDescent="0.25">
      <c r="D316" s="39"/>
      <c r="E316" s="39"/>
      <c r="F316" s="39"/>
    </row>
    <row r="317" spans="4:6" x14ac:dyDescent="0.25">
      <c r="D317" s="39"/>
      <c r="E317" s="39"/>
      <c r="F317" s="39"/>
    </row>
    <row r="318" spans="4:6" x14ac:dyDescent="0.25">
      <c r="D318" s="39"/>
      <c r="E318" s="39"/>
      <c r="F318" s="39"/>
    </row>
    <row r="319" spans="4:6" x14ac:dyDescent="0.25">
      <c r="D319" s="39"/>
      <c r="E319" s="39"/>
      <c r="F319" s="39"/>
    </row>
    <row r="320" spans="4:6" x14ac:dyDescent="0.25">
      <c r="D320" s="39"/>
      <c r="E320" s="39"/>
      <c r="F320" s="39"/>
    </row>
    <row r="321" spans="4:6" x14ac:dyDescent="0.25">
      <c r="D321" s="39"/>
      <c r="E321" s="39"/>
      <c r="F321" s="39"/>
    </row>
    <row r="322" spans="4:6" x14ac:dyDescent="0.25">
      <c r="D322" s="39"/>
      <c r="E322" s="39"/>
      <c r="F322" s="39"/>
    </row>
    <row r="323" spans="4:6" x14ac:dyDescent="0.25">
      <c r="D323" s="39"/>
      <c r="E323" s="39"/>
      <c r="F323" s="39"/>
    </row>
    <row r="324" spans="4:6" x14ac:dyDescent="0.25">
      <c r="D324" s="39"/>
      <c r="E324" s="39"/>
      <c r="F324" s="39"/>
    </row>
    <row r="325" spans="4:6" x14ac:dyDescent="0.25">
      <c r="D325" s="39"/>
      <c r="E325" s="39"/>
      <c r="F325" s="39"/>
    </row>
    <row r="326" spans="4:6" x14ac:dyDescent="0.25">
      <c r="D326" s="39"/>
      <c r="E326" s="39"/>
      <c r="F326" s="39"/>
    </row>
    <row r="327" spans="4:6" x14ac:dyDescent="0.25">
      <c r="D327" s="39"/>
      <c r="E327" s="39"/>
      <c r="F327" s="39"/>
    </row>
    <row r="328" spans="4:6" x14ac:dyDescent="0.25">
      <c r="D328" s="39"/>
      <c r="E328" s="39"/>
      <c r="F328" s="39"/>
    </row>
    <row r="329" spans="4:6" x14ac:dyDescent="0.25">
      <c r="D329" s="39"/>
      <c r="E329" s="39"/>
      <c r="F329" s="39"/>
    </row>
    <row r="330" spans="4:6" x14ac:dyDescent="0.25">
      <c r="D330" s="39"/>
      <c r="E330" s="39"/>
      <c r="F330" s="39"/>
    </row>
    <row r="331" spans="4:6" x14ac:dyDescent="0.25">
      <c r="D331" s="39"/>
      <c r="E331" s="39"/>
      <c r="F331" s="39"/>
    </row>
    <row r="332" spans="4:6" x14ac:dyDescent="0.25">
      <c r="D332" s="39"/>
      <c r="E332" s="39"/>
      <c r="F332" s="39"/>
    </row>
    <row r="333" spans="4:6" x14ac:dyDescent="0.25">
      <c r="D333" s="39"/>
      <c r="E333" s="39"/>
      <c r="F333" s="39"/>
    </row>
    <row r="334" spans="4:6" x14ac:dyDescent="0.25">
      <c r="D334" s="39"/>
      <c r="E334" s="39"/>
      <c r="F334" s="39"/>
    </row>
    <row r="335" spans="4:6" x14ac:dyDescent="0.25">
      <c r="D335" s="39"/>
      <c r="E335" s="39"/>
      <c r="F335" s="39"/>
    </row>
    <row r="336" spans="4:6" x14ac:dyDescent="0.25">
      <c r="D336" s="39"/>
      <c r="E336" s="39"/>
      <c r="F336" s="39"/>
    </row>
    <row r="337" spans="4:6" x14ac:dyDescent="0.25">
      <c r="D337" s="39"/>
      <c r="E337" s="39"/>
      <c r="F337" s="39"/>
    </row>
    <row r="338" spans="4:6" x14ac:dyDescent="0.25">
      <c r="D338" s="39"/>
      <c r="E338" s="39"/>
      <c r="F338" s="39"/>
    </row>
    <row r="339" spans="4:6" x14ac:dyDescent="0.25">
      <c r="D339" s="39"/>
      <c r="E339" s="39"/>
      <c r="F339" s="39"/>
    </row>
    <row r="340" spans="4:6" x14ac:dyDescent="0.25">
      <c r="D340" s="39"/>
      <c r="E340" s="39"/>
      <c r="F340" s="39"/>
    </row>
    <row r="341" spans="4:6" x14ac:dyDescent="0.25">
      <c r="D341" s="39"/>
      <c r="E341" s="39"/>
      <c r="F341" s="39"/>
    </row>
    <row r="342" spans="4:6" x14ac:dyDescent="0.25">
      <c r="D342" s="39"/>
      <c r="E342" s="39"/>
      <c r="F342" s="39"/>
    </row>
    <row r="343" spans="4:6" x14ac:dyDescent="0.25">
      <c r="D343" s="39"/>
      <c r="E343" s="39"/>
      <c r="F343" s="39"/>
    </row>
    <row r="344" spans="4:6" x14ac:dyDescent="0.25">
      <c r="D344" s="39"/>
      <c r="E344" s="39"/>
      <c r="F344" s="39"/>
    </row>
    <row r="345" spans="4:6" x14ac:dyDescent="0.25">
      <c r="D345" s="39"/>
      <c r="E345" s="39"/>
      <c r="F345" s="39"/>
    </row>
    <row r="346" spans="4:6" x14ac:dyDescent="0.25">
      <c r="D346" s="39"/>
      <c r="E346" s="39"/>
      <c r="F346" s="39"/>
    </row>
    <row r="347" spans="4:6" x14ac:dyDescent="0.25">
      <c r="D347" s="39"/>
      <c r="E347" s="39"/>
      <c r="F347" s="39"/>
    </row>
    <row r="348" spans="4:6" x14ac:dyDescent="0.25">
      <c r="D348" s="39"/>
      <c r="E348" s="39"/>
      <c r="F348" s="39"/>
    </row>
    <row r="349" spans="4:6" x14ac:dyDescent="0.25">
      <c r="D349" s="39"/>
      <c r="E349" s="39"/>
      <c r="F349" s="39"/>
    </row>
    <row r="350" spans="4:6" x14ac:dyDescent="0.25">
      <c r="D350" s="39"/>
      <c r="E350" s="39"/>
      <c r="F350" s="39"/>
    </row>
    <row r="351" spans="4:6" x14ac:dyDescent="0.25">
      <c r="D351" s="39"/>
      <c r="E351" s="39"/>
      <c r="F351" s="39"/>
    </row>
    <row r="352" spans="4:6" x14ac:dyDescent="0.25">
      <c r="D352" s="39"/>
      <c r="E352" s="39"/>
      <c r="F352" s="39"/>
    </row>
    <row r="353" spans="4:6" x14ac:dyDescent="0.25">
      <c r="D353" s="39"/>
      <c r="E353" s="39"/>
      <c r="F353" s="39"/>
    </row>
    <row r="354" spans="4:6" x14ac:dyDescent="0.25">
      <c r="D354" s="39"/>
      <c r="E354" s="39"/>
      <c r="F354" s="39"/>
    </row>
    <row r="355" spans="4:6" x14ac:dyDescent="0.25">
      <c r="D355" s="39"/>
      <c r="E355" s="39"/>
      <c r="F355" s="39"/>
    </row>
    <row r="356" spans="4:6" x14ac:dyDescent="0.25">
      <c r="D356" s="39"/>
      <c r="E356" s="39"/>
      <c r="F356" s="39"/>
    </row>
    <row r="357" spans="4:6" x14ac:dyDescent="0.25">
      <c r="D357" s="39"/>
      <c r="E357" s="39"/>
      <c r="F357" s="39"/>
    </row>
    <row r="358" spans="4:6" x14ac:dyDescent="0.25">
      <c r="D358" s="39"/>
      <c r="E358" s="39"/>
      <c r="F358" s="39"/>
    </row>
    <row r="359" spans="4:6" x14ac:dyDescent="0.25">
      <c r="D359" s="39"/>
      <c r="E359" s="39"/>
      <c r="F359" s="39"/>
    </row>
    <row r="360" spans="4:6" x14ac:dyDescent="0.25">
      <c r="D360" s="39"/>
      <c r="E360" s="39"/>
      <c r="F360" s="39"/>
    </row>
    <row r="361" spans="4:6" x14ac:dyDescent="0.25">
      <c r="D361" s="39"/>
      <c r="E361" s="39"/>
      <c r="F361" s="39"/>
    </row>
    <row r="362" spans="4:6" x14ac:dyDescent="0.25">
      <c r="D362" s="39"/>
      <c r="E362" s="39"/>
      <c r="F362" s="39"/>
    </row>
    <row r="363" spans="4:6" x14ac:dyDescent="0.25">
      <c r="D363" s="39"/>
      <c r="E363" s="39"/>
      <c r="F363" s="39"/>
    </row>
    <row r="364" spans="4:6" x14ac:dyDescent="0.25">
      <c r="D364" s="39"/>
      <c r="E364" s="39"/>
      <c r="F364" s="39"/>
    </row>
    <row r="365" spans="4:6" x14ac:dyDescent="0.25">
      <c r="D365" s="39"/>
      <c r="E365" s="39"/>
      <c r="F365" s="39"/>
    </row>
    <row r="366" spans="4:6" x14ac:dyDescent="0.25">
      <c r="D366" s="39"/>
      <c r="E366" s="39"/>
      <c r="F366" s="39"/>
    </row>
    <row r="367" spans="4:6" x14ac:dyDescent="0.25">
      <c r="D367" s="39"/>
      <c r="E367" s="39"/>
      <c r="F367" s="39"/>
    </row>
    <row r="368" spans="4:6" x14ac:dyDescent="0.25">
      <c r="D368" s="39"/>
      <c r="E368" s="39"/>
      <c r="F368" s="39"/>
    </row>
    <row r="369" spans="4:6" x14ac:dyDescent="0.25">
      <c r="D369" s="39"/>
      <c r="E369" s="39"/>
      <c r="F369" s="39"/>
    </row>
    <row r="370" spans="4:6" x14ac:dyDescent="0.25">
      <c r="D370" s="39"/>
      <c r="E370" s="39"/>
      <c r="F370" s="39"/>
    </row>
    <row r="371" spans="4:6" x14ac:dyDescent="0.25">
      <c r="D371" s="39"/>
      <c r="E371" s="39"/>
      <c r="F371" s="39"/>
    </row>
    <row r="372" spans="4:6" x14ac:dyDescent="0.25">
      <c r="D372" s="39"/>
      <c r="E372" s="39"/>
      <c r="F372" s="39"/>
    </row>
    <row r="373" spans="4:6" x14ac:dyDescent="0.25">
      <c r="D373" s="39"/>
      <c r="E373" s="39"/>
      <c r="F373" s="39"/>
    </row>
    <row r="374" spans="4:6" x14ac:dyDescent="0.25">
      <c r="D374" s="39"/>
      <c r="E374" s="39"/>
      <c r="F374" s="39"/>
    </row>
    <row r="375" spans="4:6" x14ac:dyDescent="0.25">
      <c r="D375" s="39"/>
      <c r="E375" s="39"/>
      <c r="F375" s="39"/>
    </row>
    <row r="376" spans="4:6" x14ac:dyDescent="0.25">
      <c r="D376" s="39"/>
      <c r="E376" s="39"/>
      <c r="F376" s="39"/>
    </row>
    <row r="377" spans="4:6" x14ac:dyDescent="0.25">
      <c r="D377" s="39"/>
      <c r="E377" s="39"/>
      <c r="F377" s="39"/>
    </row>
    <row r="378" spans="4:6" x14ac:dyDescent="0.25">
      <c r="D378" s="39"/>
      <c r="E378" s="39"/>
      <c r="F378" s="39"/>
    </row>
    <row r="379" spans="4:6" x14ac:dyDescent="0.25">
      <c r="D379" s="39"/>
      <c r="E379" s="39"/>
      <c r="F379" s="39"/>
    </row>
    <row r="380" spans="4:6" x14ac:dyDescent="0.25">
      <c r="D380" s="39"/>
      <c r="E380" s="39"/>
      <c r="F380" s="39"/>
    </row>
    <row r="381" spans="4:6" x14ac:dyDescent="0.25">
      <c r="D381" s="39"/>
      <c r="E381" s="39"/>
      <c r="F381" s="39"/>
    </row>
    <row r="382" spans="4:6" x14ac:dyDescent="0.25">
      <c r="D382" s="39"/>
      <c r="E382" s="39"/>
      <c r="F382" s="39"/>
    </row>
    <row r="383" spans="4:6" x14ac:dyDescent="0.25">
      <c r="D383" s="39"/>
      <c r="E383" s="39"/>
      <c r="F383" s="39"/>
    </row>
    <row r="384" spans="4:6" x14ac:dyDescent="0.25">
      <c r="D384" s="39"/>
      <c r="E384" s="39"/>
      <c r="F384" s="39"/>
    </row>
    <row r="385" spans="4:6" x14ac:dyDescent="0.25">
      <c r="D385" s="39"/>
      <c r="E385" s="39"/>
      <c r="F385" s="39"/>
    </row>
    <row r="386" spans="4:6" x14ac:dyDescent="0.25">
      <c r="D386" s="39"/>
      <c r="E386" s="39"/>
      <c r="F386" s="39"/>
    </row>
    <row r="387" spans="4:6" x14ac:dyDescent="0.25">
      <c r="D387" s="39"/>
      <c r="E387" s="39"/>
      <c r="F387" s="39"/>
    </row>
    <row r="388" spans="4:6" x14ac:dyDescent="0.25">
      <c r="D388" s="39"/>
      <c r="E388" s="39"/>
      <c r="F388" s="39"/>
    </row>
    <row r="389" spans="4:6" x14ac:dyDescent="0.25">
      <c r="D389" s="39"/>
      <c r="E389" s="39"/>
      <c r="F389" s="39"/>
    </row>
    <row r="390" spans="4:6" x14ac:dyDescent="0.25">
      <c r="D390" s="39"/>
      <c r="E390" s="39"/>
      <c r="F390" s="39"/>
    </row>
    <row r="391" spans="4:6" x14ac:dyDescent="0.25">
      <c r="D391" s="39"/>
      <c r="E391" s="39"/>
      <c r="F391" s="39"/>
    </row>
    <row r="392" spans="4:6" x14ac:dyDescent="0.25">
      <c r="D392" s="39"/>
      <c r="E392" s="39"/>
      <c r="F392" s="39"/>
    </row>
    <row r="393" spans="4:6" x14ac:dyDescent="0.25">
      <c r="D393" s="39"/>
      <c r="E393" s="39"/>
      <c r="F393" s="39"/>
    </row>
    <row r="394" spans="4:6" x14ac:dyDescent="0.25">
      <c r="D394" s="39"/>
      <c r="E394" s="39"/>
      <c r="F394" s="39"/>
    </row>
    <row r="395" spans="4:6" x14ac:dyDescent="0.25">
      <c r="D395" s="39"/>
      <c r="E395" s="39"/>
      <c r="F395" s="39"/>
    </row>
    <row r="396" spans="4:6" x14ac:dyDescent="0.25">
      <c r="D396" s="39"/>
      <c r="E396" s="39"/>
      <c r="F396" s="39"/>
    </row>
    <row r="397" spans="4:6" x14ac:dyDescent="0.25">
      <c r="D397" s="39"/>
      <c r="E397" s="39"/>
      <c r="F397" s="39"/>
    </row>
    <row r="398" spans="4:6" x14ac:dyDescent="0.25">
      <c r="D398" s="39"/>
      <c r="E398" s="39"/>
      <c r="F398" s="39"/>
    </row>
    <row r="399" spans="4:6" x14ac:dyDescent="0.25">
      <c r="D399" s="39"/>
      <c r="E399" s="39"/>
      <c r="F399" s="39"/>
    </row>
    <row r="400" spans="4:6" x14ac:dyDescent="0.25">
      <c r="D400" s="39"/>
      <c r="E400" s="39"/>
      <c r="F400" s="39"/>
    </row>
    <row r="401" spans="4:6" x14ac:dyDescent="0.25">
      <c r="D401" s="39"/>
      <c r="E401" s="39"/>
      <c r="F401" s="39"/>
    </row>
    <row r="402" spans="4:6" x14ac:dyDescent="0.25">
      <c r="D402" s="39"/>
      <c r="E402" s="39"/>
      <c r="F402" s="39"/>
    </row>
    <row r="403" spans="4:6" x14ac:dyDescent="0.25">
      <c r="D403" s="39"/>
      <c r="E403" s="39"/>
      <c r="F403" s="39"/>
    </row>
    <row r="404" spans="4:6" x14ac:dyDescent="0.25">
      <c r="D404" s="39"/>
      <c r="E404" s="39"/>
      <c r="F404" s="39"/>
    </row>
    <row r="405" spans="4:6" x14ac:dyDescent="0.25">
      <c r="D405" s="39"/>
      <c r="E405" s="39"/>
      <c r="F405" s="39"/>
    </row>
    <row r="406" spans="4:6" x14ac:dyDescent="0.25">
      <c r="D406" s="39"/>
      <c r="E406" s="39"/>
      <c r="F406" s="39"/>
    </row>
    <row r="407" spans="4:6" x14ac:dyDescent="0.25">
      <c r="D407" s="39"/>
      <c r="E407" s="39"/>
      <c r="F407" s="39"/>
    </row>
    <row r="408" spans="4:6" x14ac:dyDescent="0.25">
      <c r="D408" s="39"/>
      <c r="E408" s="39"/>
      <c r="F408" s="39"/>
    </row>
    <row r="409" spans="4:6" x14ac:dyDescent="0.25">
      <c r="D409" s="39"/>
      <c r="E409" s="39"/>
      <c r="F409" s="39"/>
    </row>
    <row r="410" spans="4:6" x14ac:dyDescent="0.25">
      <c r="D410" s="39"/>
      <c r="E410" s="39"/>
      <c r="F410" s="39"/>
    </row>
    <row r="411" spans="4:6" x14ac:dyDescent="0.25">
      <c r="D411" s="39"/>
      <c r="E411" s="39"/>
      <c r="F411" s="39"/>
    </row>
    <row r="412" spans="4:6" x14ac:dyDescent="0.25">
      <c r="D412" s="39"/>
      <c r="E412" s="39"/>
      <c r="F412" s="39"/>
    </row>
    <row r="413" spans="4:6" x14ac:dyDescent="0.25">
      <c r="D413" s="39"/>
      <c r="E413" s="39"/>
      <c r="F413" s="39"/>
    </row>
    <row r="414" spans="4:6" x14ac:dyDescent="0.25">
      <c r="D414" s="39"/>
      <c r="E414" s="39"/>
      <c r="F414" s="39"/>
    </row>
    <row r="415" spans="4:6" x14ac:dyDescent="0.25">
      <c r="D415" s="39"/>
      <c r="E415" s="39"/>
      <c r="F415" s="39"/>
    </row>
    <row r="416" spans="4:6" x14ac:dyDescent="0.25">
      <c r="D416" s="39"/>
      <c r="E416" s="39"/>
      <c r="F416" s="39"/>
    </row>
    <row r="417" spans="4:6" x14ac:dyDescent="0.25">
      <c r="D417" s="39"/>
      <c r="E417" s="39"/>
      <c r="F417" s="39"/>
    </row>
    <row r="418" spans="4:6" x14ac:dyDescent="0.25">
      <c r="D418" s="39"/>
      <c r="E418" s="39"/>
      <c r="F418" s="39"/>
    </row>
    <row r="419" spans="4:6" x14ac:dyDescent="0.25">
      <c r="D419" s="39"/>
      <c r="E419" s="39"/>
      <c r="F419" s="39"/>
    </row>
    <row r="420" spans="4:6" x14ac:dyDescent="0.25">
      <c r="D420" s="39"/>
      <c r="E420" s="39"/>
      <c r="F420" s="39"/>
    </row>
    <row r="421" spans="4:6" x14ac:dyDescent="0.25">
      <c r="D421" s="39"/>
      <c r="E421" s="39"/>
      <c r="F421" s="39"/>
    </row>
    <row r="422" spans="4:6" x14ac:dyDescent="0.25">
      <c r="D422" s="39"/>
      <c r="E422" s="39"/>
      <c r="F422" s="39"/>
    </row>
    <row r="423" spans="4:6" x14ac:dyDescent="0.25">
      <c r="D423" s="39"/>
      <c r="E423" s="39"/>
      <c r="F423" s="39"/>
    </row>
    <row r="424" spans="4:6" x14ac:dyDescent="0.25">
      <c r="D424" s="39"/>
      <c r="E424" s="39"/>
      <c r="F424" s="39"/>
    </row>
    <row r="425" spans="4:6" x14ac:dyDescent="0.25">
      <c r="D425" s="39"/>
      <c r="E425" s="39"/>
      <c r="F425" s="39"/>
    </row>
    <row r="426" spans="4:6" x14ac:dyDescent="0.25">
      <c r="D426" s="39"/>
      <c r="E426" s="39"/>
      <c r="F426" s="39"/>
    </row>
    <row r="427" spans="4:6" x14ac:dyDescent="0.25">
      <c r="D427" s="39"/>
      <c r="E427" s="39"/>
      <c r="F427" s="39"/>
    </row>
    <row r="428" spans="4:6" x14ac:dyDescent="0.25">
      <c r="D428" s="39"/>
      <c r="E428" s="39"/>
      <c r="F428" s="39"/>
    </row>
    <row r="429" spans="4:6" x14ac:dyDescent="0.25">
      <c r="D429" s="39"/>
      <c r="E429" s="39"/>
      <c r="F429" s="39"/>
    </row>
    <row r="430" spans="4:6" x14ac:dyDescent="0.25">
      <c r="D430" s="39"/>
      <c r="E430" s="39"/>
      <c r="F430" s="39"/>
    </row>
    <row r="431" spans="4:6" x14ac:dyDescent="0.25">
      <c r="D431" s="39"/>
      <c r="E431" s="39"/>
      <c r="F431" s="39"/>
    </row>
    <row r="432" spans="4:6" x14ac:dyDescent="0.25">
      <c r="D432" s="39"/>
      <c r="E432" s="39"/>
      <c r="F432" s="39"/>
    </row>
    <row r="433" spans="4:6" x14ac:dyDescent="0.25">
      <c r="D433" s="39"/>
      <c r="E433" s="39"/>
      <c r="F433" s="39"/>
    </row>
    <row r="434" spans="4:6" x14ac:dyDescent="0.25">
      <c r="D434" s="39"/>
      <c r="E434" s="39"/>
      <c r="F434" s="39"/>
    </row>
    <row r="435" spans="4:6" x14ac:dyDescent="0.25">
      <c r="D435" s="39"/>
      <c r="E435" s="39"/>
      <c r="F435" s="39"/>
    </row>
    <row r="436" spans="4:6" x14ac:dyDescent="0.25">
      <c r="D436" s="39"/>
      <c r="E436" s="39"/>
      <c r="F436" s="39"/>
    </row>
    <row r="437" spans="4:6" x14ac:dyDescent="0.25">
      <c r="D437" s="39"/>
      <c r="E437" s="39"/>
      <c r="F437" s="39"/>
    </row>
    <row r="438" spans="4:6" x14ac:dyDescent="0.25">
      <c r="D438" s="39"/>
      <c r="E438" s="39"/>
      <c r="F438" s="39"/>
    </row>
    <row r="439" spans="4:6" x14ac:dyDescent="0.25">
      <c r="D439" s="39"/>
      <c r="E439" s="39"/>
      <c r="F439" s="39"/>
    </row>
    <row r="440" spans="4:6" x14ac:dyDescent="0.25">
      <c r="D440" s="39"/>
      <c r="E440" s="39"/>
      <c r="F440" s="39"/>
    </row>
    <row r="441" spans="4:6" x14ac:dyDescent="0.25">
      <c r="D441" s="39"/>
      <c r="E441" s="39"/>
      <c r="F441" s="39"/>
    </row>
    <row r="442" spans="4:6" x14ac:dyDescent="0.25">
      <c r="D442" s="39"/>
      <c r="E442" s="39"/>
      <c r="F442" s="39"/>
    </row>
    <row r="443" spans="4:6" x14ac:dyDescent="0.25">
      <c r="D443" s="39"/>
      <c r="E443" s="39"/>
      <c r="F443" s="39"/>
    </row>
    <row r="444" spans="4:6" x14ac:dyDescent="0.25">
      <c r="D444" s="39"/>
      <c r="E444" s="39"/>
      <c r="F444" s="39"/>
    </row>
    <row r="445" spans="4:6" x14ac:dyDescent="0.25">
      <c r="D445" s="39"/>
      <c r="E445" s="39"/>
      <c r="F445" s="39"/>
    </row>
    <row r="446" spans="4:6" x14ac:dyDescent="0.25">
      <c r="D446" s="39"/>
      <c r="E446" s="39"/>
      <c r="F446" s="39"/>
    </row>
    <row r="447" spans="4:6" x14ac:dyDescent="0.25">
      <c r="D447" s="39"/>
      <c r="E447" s="39"/>
      <c r="F447" s="39"/>
    </row>
    <row r="448" spans="4:6" x14ac:dyDescent="0.25">
      <c r="D448" s="39"/>
      <c r="E448" s="39"/>
      <c r="F448" s="39"/>
    </row>
    <row r="449" spans="4:6" x14ac:dyDescent="0.25">
      <c r="D449" s="39"/>
      <c r="E449" s="39"/>
      <c r="F449" s="39"/>
    </row>
    <row r="450" spans="4:6" x14ac:dyDescent="0.25">
      <c r="D450" s="39"/>
      <c r="E450" s="39"/>
      <c r="F450" s="39"/>
    </row>
    <row r="451" spans="4:6" x14ac:dyDescent="0.25">
      <c r="D451" s="39"/>
      <c r="E451" s="39"/>
      <c r="F451" s="39"/>
    </row>
    <row r="452" spans="4:6" x14ac:dyDescent="0.25">
      <c r="D452" s="39"/>
      <c r="E452" s="39"/>
      <c r="F452" s="39"/>
    </row>
    <row r="453" spans="4:6" x14ac:dyDescent="0.25">
      <c r="D453" s="39"/>
      <c r="E453" s="39"/>
      <c r="F453" s="39"/>
    </row>
    <row r="454" spans="4:6" x14ac:dyDescent="0.25">
      <c r="D454" s="39"/>
      <c r="E454" s="39"/>
      <c r="F454" s="39"/>
    </row>
    <row r="455" spans="4:6" x14ac:dyDescent="0.25">
      <c r="D455" s="39"/>
      <c r="E455" s="39"/>
      <c r="F455" s="39"/>
    </row>
    <row r="456" spans="4:6" x14ac:dyDescent="0.25">
      <c r="D456" s="39"/>
      <c r="E456" s="39"/>
      <c r="F456" s="39"/>
    </row>
    <row r="457" spans="4:6" x14ac:dyDescent="0.25">
      <c r="D457" s="39"/>
      <c r="E457" s="39"/>
      <c r="F457" s="39"/>
    </row>
    <row r="458" spans="4:6" x14ac:dyDescent="0.25">
      <c r="D458" s="39"/>
      <c r="E458" s="39"/>
      <c r="F458" s="39"/>
    </row>
    <row r="459" spans="4:6" x14ac:dyDescent="0.25">
      <c r="D459" s="39"/>
      <c r="E459" s="39"/>
      <c r="F459" s="39"/>
    </row>
    <row r="460" spans="4:6" x14ac:dyDescent="0.25">
      <c r="D460" s="39"/>
      <c r="E460" s="39"/>
      <c r="F460" s="39"/>
    </row>
    <row r="461" spans="4:6" x14ac:dyDescent="0.25">
      <c r="D461" s="39"/>
      <c r="E461" s="39"/>
      <c r="F461" s="39"/>
    </row>
    <row r="462" spans="4:6" x14ac:dyDescent="0.25">
      <c r="D462" s="39"/>
      <c r="E462" s="39"/>
      <c r="F462" s="39"/>
    </row>
    <row r="463" spans="4:6" x14ac:dyDescent="0.25">
      <c r="D463" s="39"/>
      <c r="E463" s="39"/>
      <c r="F463" s="39"/>
    </row>
    <row r="464" spans="4:6" x14ac:dyDescent="0.25">
      <c r="D464" s="39"/>
      <c r="E464" s="39"/>
      <c r="F464" s="39"/>
    </row>
    <row r="465" spans="4:6" x14ac:dyDescent="0.25">
      <c r="D465" s="39"/>
      <c r="E465" s="39"/>
      <c r="F465" s="39"/>
    </row>
    <row r="466" spans="4:6" x14ac:dyDescent="0.25">
      <c r="D466" s="39"/>
      <c r="E466" s="39"/>
      <c r="F466" s="39"/>
    </row>
    <row r="467" spans="4:6" x14ac:dyDescent="0.25">
      <c r="D467" s="39"/>
      <c r="E467" s="39"/>
      <c r="F467" s="39"/>
    </row>
    <row r="468" spans="4:6" x14ac:dyDescent="0.25">
      <c r="D468" s="39"/>
      <c r="E468" s="39"/>
      <c r="F468" s="39"/>
    </row>
    <row r="469" spans="4:6" x14ac:dyDescent="0.25">
      <c r="D469" s="39"/>
      <c r="E469" s="39"/>
      <c r="F469" s="39"/>
    </row>
    <row r="470" spans="4:6" x14ac:dyDescent="0.25">
      <c r="D470" s="39"/>
      <c r="E470" s="39"/>
      <c r="F470" s="39"/>
    </row>
    <row r="471" spans="4:6" x14ac:dyDescent="0.25">
      <c r="D471" s="39"/>
      <c r="E471" s="39"/>
      <c r="F471" s="39"/>
    </row>
    <row r="472" spans="4:6" x14ac:dyDescent="0.25">
      <c r="D472" s="39"/>
      <c r="E472" s="39"/>
      <c r="F472" s="39"/>
    </row>
    <row r="473" spans="4:6" x14ac:dyDescent="0.25">
      <c r="D473" s="39"/>
      <c r="E473" s="39"/>
      <c r="F473" s="39"/>
    </row>
    <row r="474" spans="4:6" x14ac:dyDescent="0.25">
      <c r="D474" s="39"/>
      <c r="E474" s="39"/>
      <c r="F474" s="39"/>
    </row>
    <row r="475" spans="4:6" x14ac:dyDescent="0.25">
      <c r="D475" s="39"/>
      <c r="E475" s="39"/>
      <c r="F475" s="39"/>
    </row>
    <row r="476" spans="4:6" x14ac:dyDescent="0.25">
      <c r="D476" s="39"/>
      <c r="E476" s="39"/>
      <c r="F476" s="39"/>
    </row>
    <row r="477" spans="4:6" x14ac:dyDescent="0.25">
      <c r="D477" s="39"/>
      <c r="E477" s="39"/>
      <c r="F477" s="39"/>
    </row>
    <row r="478" spans="4:6" x14ac:dyDescent="0.25">
      <c r="D478" s="39"/>
      <c r="E478" s="39"/>
      <c r="F478" s="39"/>
    </row>
    <row r="479" spans="4:6" x14ac:dyDescent="0.25">
      <c r="D479" s="39"/>
      <c r="E479" s="39"/>
      <c r="F479" s="39"/>
    </row>
    <row r="480" spans="4:6" x14ac:dyDescent="0.25">
      <c r="D480" s="39"/>
      <c r="E480" s="39"/>
      <c r="F480" s="39"/>
    </row>
    <row r="481" spans="4:6" x14ac:dyDescent="0.25">
      <c r="D481" s="39"/>
      <c r="E481" s="39"/>
      <c r="F481" s="39"/>
    </row>
    <row r="482" spans="4:6" x14ac:dyDescent="0.25">
      <c r="D482" s="39"/>
      <c r="E482" s="39"/>
      <c r="F482" s="39"/>
    </row>
    <row r="483" spans="4:6" x14ac:dyDescent="0.25">
      <c r="D483" s="39"/>
      <c r="E483" s="39"/>
      <c r="F483" s="39"/>
    </row>
    <row r="484" spans="4:6" x14ac:dyDescent="0.25">
      <c r="D484" s="39"/>
      <c r="E484" s="39"/>
      <c r="F484" s="39"/>
    </row>
    <row r="485" spans="4:6" x14ac:dyDescent="0.25">
      <c r="D485" s="39"/>
      <c r="E485" s="39"/>
      <c r="F485" s="39"/>
    </row>
    <row r="486" spans="4:6" x14ac:dyDescent="0.25">
      <c r="D486" s="39"/>
      <c r="E486" s="39"/>
      <c r="F486" s="39"/>
    </row>
    <row r="487" spans="4:6" x14ac:dyDescent="0.25">
      <c r="D487" s="39"/>
      <c r="E487" s="39"/>
      <c r="F487" s="39"/>
    </row>
    <row r="488" spans="4:6" x14ac:dyDescent="0.25">
      <c r="D488" s="39"/>
      <c r="E488" s="39"/>
      <c r="F488" s="39"/>
    </row>
    <row r="489" spans="4:6" x14ac:dyDescent="0.25">
      <c r="D489" s="39"/>
      <c r="E489" s="39"/>
      <c r="F489" s="39"/>
    </row>
    <row r="490" spans="4:6" x14ac:dyDescent="0.25">
      <c r="D490" s="39"/>
      <c r="E490" s="39"/>
      <c r="F490" s="39"/>
    </row>
    <row r="491" spans="4:6" x14ac:dyDescent="0.25">
      <c r="D491" s="39"/>
      <c r="E491" s="39"/>
      <c r="F491" s="39"/>
    </row>
    <row r="492" spans="4:6" x14ac:dyDescent="0.25">
      <c r="D492" s="39"/>
      <c r="E492" s="39"/>
      <c r="F492" s="39"/>
    </row>
    <row r="493" spans="4:6" x14ac:dyDescent="0.25">
      <c r="D493" s="39"/>
      <c r="E493" s="39"/>
      <c r="F493" s="39"/>
    </row>
    <row r="494" spans="4:6" x14ac:dyDescent="0.25">
      <c r="D494" s="39"/>
      <c r="E494" s="39"/>
      <c r="F494" s="39"/>
    </row>
    <row r="495" spans="4:6" x14ac:dyDescent="0.25">
      <c r="D495" s="39"/>
      <c r="E495" s="39"/>
      <c r="F495" s="39"/>
    </row>
    <row r="496" spans="4:6" x14ac:dyDescent="0.25">
      <c r="D496" s="39"/>
      <c r="E496" s="39"/>
      <c r="F496" s="39"/>
    </row>
    <row r="497" spans="4:6" x14ac:dyDescent="0.25">
      <c r="D497" s="39"/>
      <c r="E497" s="39"/>
      <c r="F497" s="39"/>
    </row>
    <row r="498" spans="4:6" x14ac:dyDescent="0.25">
      <c r="D498" s="39"/>
      <c r="E498" s="39"/>
      <c r="F498" s="39"/>
    </row>
    <row r="499" spans="4:6" x14ac:dyDescent="0.25">
      <c r="D499" s="39"/>
      <c r="E499" s="39"/>
      <c r="F499" s="39"/>
    </row>
    <row r="500" spans="4:6" x14ac:dyDescent="0.25">
      <c r="D500" s="39"/>
      <c r="E500" s="39"/>
      <c r="F500" s="39"/>
    </row>
    <row r="501" spans="4:6" x14ac:dyDescent="0.25">
      <c r="D501" s="39"/>
      <c r="E501" s="39"/>
      <c r="F501" s="39"/>
    </row>
    <row r="502" spans="4:6" x14ac:dyDescent="0.25">
      <c r="D502" s="39"/>
      <c r="E502" s="39"/>
      <c r="F502" s="39"/>
    </row>
    <row r="503" spans="4:6" x14ac:dyDescent="0.25">
      <c r="D503" s="39"/>
      <c r="E503" s="39"/>
      <c r="F503" s="39"/>
    </row>
    <row r="504" spans="4:6" x14ac:dyDescent="0.25">
      <c r="D504" s="39"/>
      <c r="E504" s="39"/>
      <c r="F504" s="39"/>
    </row>
    <row r="505" spans="4:6" x14ac:dyDescent="0.25">
      <c r="D505" s="39"/>
      <c r="E505" s="39"/>
      <c r="F505" s="39"/>
    </row>
    <row r="506" spans="4:6" x14ac:dyDescent="0.25">
      <c r="D506" s="39"/>
      <c r="E506" s="39"/>
      <c r="F506" s="39"/>
    </row>
    <row r="507" spans="4:6" x14ac:dyDescent="0.25">
      <c r="D507" s="39"/>
      <c r="E507" s="39"/>
      <c r="F507" s="39"/>
    </row>
    <row r="508" spans="4:6" x14ac:dyDescent="0.25">
      <c r="D508" s="39"/>
      <c r="E508" s="39"/>
      <c r="F508" s="39"/>
    </row>
    <row r="509" spans="4:6" x14ac:dyDescent="0.25">
      <c r="D509" s="39"/>
      <c r="E509" s="39"/>
      <c r="F509" s="39"/>
    </row>
    <row r="510" spans="4:6" x14ac:dyDescent="0.25">
      <c r="D510" s="39"/>
      <c r="E510" s="39"/>
      <c r="F510" s="39"/>
    </row>
    <row r="511" spans="4:6" x14ac:dyDescent="0.25">
      <c r="D511" s="39"/>
      <c r="E511" s="39"/>
      <c r="F511" s="39"/>
    </row>
    <row r="512" spans="4:6" x14ac:dyDescent="0.25">
      <c r="D512" s="39"/>
      <c r="E512" s="39"/>
      <c r="F512" s="39"/>
    </row>
    <row r="513" spans="4:6" x14ac:dyDescent="0.25">
      <c r="D513" s="39"/>
      <c r="E513" s="39"/>
      <c r="F513" s="39"/>
    </row>
    <row r="514" spans="4:6" x14ac:dyDescent="0.25">
      <c r="D514" s="39"/>
      <c r="E514" s="39"/>
      <c r="F514" s="39"/>
    </row>
    <row r="515" spans="4:6" x14ac:dyDescent="0.25">
      <c r="D515" s="39"/>
      <c r="E515" s="39"/>
      <c r="F515" s="39"/>
    </row>
    <row r="516" spans="4:6" x14ac:dyDescent="0.25">
      <c r="D516" s="39"/>
      <c r="E516" s="39"/>
      <c r="F516" s="39"/>
    </row>
    <row r="517" spans="4:6" x14ac:dyDescent="0.25">
      <c r="D517" s="39"/>
      <c r="E517" s="39"/>
      <c r="F517" s="39"/>
    </row>
    <row r="518" spans="4:6" x14ac:dyDescent="0.25">
      <c r="D518" s="39"/>
      <c r="E518" s="39"/>
      <c r="F518" s="39"/>
    </row>
    <row r="519" spans="4:6" x14ac:dyDescent="0.25">
      <c r="D519" s="39"/>
      <c r="E519" s="39"/>
      <c r="F519" s="39"/>
    </row>
    <row r="520" spans="4:6" x14ac:dyDescent="0.25">
      <c r="D520" s="39"/>
      <c r="E520" s="39"/>
      <c r="F520" s="39"/>
    </row>
    <row r="521" spans="4:6" x14ac:dyDescent="0.25">
      <c r="D521" s="39"/>
      <c r="E521" s="39"/>
      <c r="F521" s="39"/>
    </row>
    <row r="522" spans="4:6" x14ac:dyDescent="0.25">
      <c r="D522" s="39"/>
      <c r="E522" s="39"/>
      <c r="F522" s="39"/>
    </row>
    <row r="523" spans="4:6" x14ac:dyDescent="0.25">
      <c r="D523" s="39"/>
      <c r="E523" s="39"/>
      <c r="F523" s="39"/>
    </row>
    <row r="524" spans="4:6" x14ac:dyDescent="0.25">
      <c r="D524" s="39"/>
      <c r="E524" s="39"/>
      <c r="F524" s="39"/>
    </row>
    <row r="525" spans="4:6" x14ac:dyDescent="0.25">
      <c r="D525" s="39"/>
      <c r="E525" s="39"/>
      <c r="F525" s="39"/>
    </row>
    <row r="526" spans="4:6" x14ac:dyDescent="0.25">
      <c r="D526" s="39"/>
      <c r="E526" s="39"/>
      <c r="F526" s="39"/>
    </row>
    <row r="527" spans="4:6" x14ac:dyDescent="0.25">
      <c r="D527" s="39"/>
      <c r="E527" s="39"/>
      <c r="F527" s="39"/>
    </row>
    <row r="528" spans="4:6" x14ac:dyDescent="0.25">
      <c r="D528" s="39"/>
      <c r="E528" s="39"/>
      <c r="F528" s="39"/>
    </row>
    <row r="529" spans="4:6" x14ac:dyDescent="0.25">
      <c r="D529" s="39"/>
      <c r="E529" s="39"/>
      <c r="F529" s="39"/>
    </row>
    <row r="530" spans="4:6" x14ac:dyDescent="0.25">
      <c r="D530" s="39"/>
      <c r="E530" s="39"/>
      <c r="F530" s="39"/>
    </row>
    <row r="531" spans="4:6" x14ac:dyDescent="0.25">
      <c r="D531" s="39"/>
      <c r="E531" s="39"/>
      <c r="F531" s="39"/>
    </row>
    <row r="532" spans="4:6" x14ac:dyDescent="0.25">
      <c r="D532" s="39"/>
      <c r="E532" s="39"/>
      <c r="F532" s="39"/>
    </row>
    <row r="533" spans="4:6" x14ac:dyDescent="0.25">
      <c r="D533" s="39"/>
      <c r="E533" s="39"/>
      <c r="F533" s="39"/>
    </row>
    <row r="534" spans="4:6" x14ac:dyDescent="0.25">
      <c r="D534" s="39"/>
      <c r="E534" s="39"/>
      <c r="F534" s="39"/>
    </row>
    <row r="535" spans="4:6" x14ac:dyDescent="0.25">
      <c r="D535" s="39"/>
      <c r="E535" s="39"/>
      <c r="F535" s="39"/>
    </row>
    <row r="536" spans="4:6" x14ac:dyDescent="0.25">
      <c r="D536" s="39"/>
      <c r="E536" s="39"/>
      <c r="F536" s="39"/>
    </row>
    <row r="537" spans="4:6" x14ac:dyDescent="0.25">
      <c r="D537" s="39"/>
      <c r="E537" s="39"/>
      <c r="F537" s="39"/>
    </row>
    <row r="538" spans="4:6" x14ac:dyDescent="0.25">
      <c r="D538" s="39"/>
      <c r="E538" s="39"/>
      <c r="F538" s="39"/>
    </row>
    <row r="539" spans="4:6" x14ac:dyDescent="0.25">
      <c r="D539" s="39"/>
      <c r="E539" s="39"/>
      <c r="F539" s="39"/>
    </row>
    <row r="540" spans="4:6" x14ac:dyDescent="0.25">
      <c r="D540" s="39"/>
      <c r="E540" s="39"/>
      <c r="F540" s="39"/>
    </row>
    <row r="541" spans="4:6" x14ac:dyDescent="0.25">
      <c r="D541" s="39"/>
      <c r="E541" s="39"/>
      <c r="F541" s="39"/>
    </row>
    <row r="542" spans="4:6" x14ac:dyDescent="0.25">
      <c r="D542" s="39"/>
      <c r="E542" s="39"/>
      <c r="F542" s="39"/>
    </row>
    <row r="543" spans="4:6" x14ac:dyDescent="0.25">
      <c r="D543" s="39"/>
      <c r="E543" s="39"/>
      <c r="F543" s="39"/>
    </row>
    <row r="544" spans="4:6" x14ac:dyDescent="0.25">
      <c r="D544" s="39"/>
      <c r="E544" s="39"/>
      <c r="F544" s="39"/>
    </row>
    <row r="545" spans="4:6" x14ac:dyDescent="0.25">
      <c r="D545" s="39"/>
      <c r="E545" s="39"/>
      <c r="F545" s="39"/>
    </row>
    <row r="546" spans="4:6" x14ac:dyDescent="0.25">
      <c r="D546" s="39"/>
      <c r="E546" s="39"/>
      <c r="F546" s="39"/>
    </row>
    <row r="547" spans="4:6" x14ac:dyDescent="0.25">
      <c r="D547" s="39"/>
      <c r="E547" s="39"/>
      <c r="F547" s="39"/>
    </row>
    <row r="548" spans="4:6" x14ac:dyDescent="0.25">
      <c r="D548" s="39"/>
      <c r="E548" s="39"/>
      <c r="F548" s="39"/>
    </row>
    <row r="549" spans="4:6" x14ac:dyDescent="0.25">
      <c r="D549" s="39"/>
      <c r="E549" s="39"/>
      <c r="F549" s="39"/>
    </row>
    <row r="550" spans="4:6" x14ac:dyDescent="0.25">
      <c r="D550" s="39"/>
      <c r="E550" s="39"/>
      <c r="F550" s="39"/>
    </row>
    <row r="551" spans="4:6" x14ac:dyDescent="0.25">
      <c r="D551" s="39"/>
      <c r="E551" s="39"/>
      <c r="F551" s="39"/>
    </row>
    <row r="552" spans="4:6" x14ac:dyDescent="0.25">
      <c r="D552" s="39"/>
      <c r="E552" s="39"/>
      <c r="F552" s="39"/>
    </row>
    <row r="553" spans="4:6" x14ac:dyDescent="0.25">
      <c r="D553" s="39"/>
      <c r="E553" s="39"/>
      <c r="F553" s="39"/>
    </row>
    <row r="554" spans="4:6" x14ac:dyDescent="0.25">
      <c r="D554" s="39"/>
      <c r="E554" s="39"/>
      <c r="F554" s="39"/>
    </row>
    <row r="555" spans="4:6" x14ac:dyDescent="0.25">
      <c r="D555" s="39"/>
      <c r="E555" s="39"/>
      <c r="F555" s="39"/>
    </row>
    <row r="556" spans="4:6" x14ac:dyDescent="0.25">
      <c r="D556" s="39"/>
      <c r="E556" s="39"/>
      <c r="F556" s="39"/>
    </row>
    <row r="557" spans="4:6" x14ac:dyDescent="0.25">
      <c r="D557" s="39"/>
      <c r="E557" s="39"/>
      <c r="F557" s="39"/>
    </row>
    <row r="558" spans="4:6" x14ac:dyDescent="0.25">
      <c r="D558" s="39"/>
      <c r="E558" s="39"/>
      <c r="F558" s="39"/>
    </row>
    <row r="559" spans="4:6" x14ac:dyDescent="0.25">
      <c r="D559" s="39"/>
      <c r="E559" s="39"/>
      <c r="F559" s="39"/>
    </row>
    <row r="560" spans="4:6" x14ac:dyDescent="0.25">
      <c r="D560" s="39"/>
      <c r="E560" s="39"/>
      <c r="F560" s="39"/>
    </row>
    <row r="561" spans="4:6" x14ac:dyDescent="0.25">
      <c r="D561" s="39"/>
      <c r="E561" s="39"/>
      <c r="F561" s="39"/>
    </row>
    <row r="562" spans="4:6" x14ac:dyDescent="0.25">
      <c r="D562" s="39"/>
      <c r="E562" s="39"/>
      <c r="F562" s="39"/>
    </row>
    <row r="563" spans="4:6" x14ac:dyDescent="0.25">
      <c r="D563" s="39"/>
      <c r="E563" s="39"/>
      <c r="F563" s="39"/>
    </row>
    <row r="564" spans="4:6" x14ac:dyDescent="0.25">
      <c r="D564" s="39"/>
      <c r="E564" s="39"/>
      <c r="F564" s="39"/>
    </row>
    <row r="565" spans="4:6" x14ac:dyDescent="0.25">
      <c r="D565" s="39"/>
      <c r="E565" s="39"/>
      <c r="F565" s="39"/>
    </row>
    <row r="566" spans="4:6" x14ac:dyDescent="0.25">
      <c r="D566" s="39"/>
      <c r="E566" s="39"/>
      <c r="F566" s="39"/>
    </row>
    <row r="567" spans="4:6" x14ac:dyDescent="0.25">
      <c r="D567" s="39"/>
      <c r="E567" s="39"/>
      <c r="F567" s="39"/>
    </row>
    <row r="568" spans="4:6" x14ac:dyDescent="0.25">
      <c r="D568" s="39"/>
      <c r="E568" s="39"/>
      <c r="F568" s="39"/>
    </row>
    <row r="569" spans="4:6" x14ac:dyDescent="0.25">
      <c r="D569" s="39"/>
      <c r="E569" s="39"/>
      <c r="F569" s="39"/>
    </row>
    <row r="570" spans="4:6" x14ac:dyDescent="0.25">
      <c r="D570" s="39"/>
      <c r="E570" s="39"/>
      <c r="F570" s="39"/>
    </row>
    <row r="571" spans="4:6" x14ac:dyDescent="0.25">
      <c r="D571" s="39"/>
      <c r="E571" s="39"/>
      <c r="F571" s="39"/>
    </row>
    <row r="572" spans="4:6" x14ac:dyDescent="0.25">
      <c r="D572" s="39"/>
      <c r="E572" s="39"/>
      <c r="F572" s="39"/>
    </row>
    <row r="573" spans="4:6" x14ac:dyDescent="0.25">
      <c r="D573" s="39"/>
      <c r="E573" s="39"/>
      <c r="F573" s="39"/>
    </row>
    <row r="574" spans="4:6" x14ac:dyDescent="0.25">
      <c r="D574" s="39"/>
      <c r="E574" s="39"/>
      <c r="F574" s="39"/>
    </row>
    <row r="575" spans="4:6" x14ac:dyDescent="0.25">
      <c r="D575" s="39"/>
      <c r="E575" s="39"/>
      <c r="F575" s="39"/>
    </row>
    <row r="576" spans="4:6" x14ac:dyDescent="0.25">
      <c r="D576" s="39"/>
      <c r="E576" s="39"/>
      <c r="F576" s="39"/>
    </row>
    <row r="577" spans="4:6" x14ac:dyDescent="0.25">
      <c r="D577" s="39"/>
      <c r="E577" s="39"/>
      <c r="F577" s="39"/>
    </row>
    <row r="578" spans="4:6" x14ac:dyDescent="0.25">
      <c r="D578" s="39"/>
      <c r="E578" s="39"/>
      <c r="F578" s="39"/>
    </row>
    <row r="579" spans="4:6" x14ac:dyDescent="0.25">
      <c r="D579" s="39"/>
      <c r="E579" s="39"/>
      <c r="F579" s="39"/>
    </row>
    <row r="580" spans="4:6" x14ac:dyDescent="0.25">
      <c r="D580" s="39"/>
      <c r="E580" s="39"/>
      <c r="F580" s="39"/>
    </row>
    <row r="581" spans="4:6" x14ac:dyDescent="0.25">
      <c r="D581" s="39"/>
      <c r="E581" s="39"/>
      <c r="F581" s="39"/>
    </row>
    <row r="582" spans="4:6" x14ac:dyDescent="0.25">
      <c r="D582" s="39"/>
      <c r="E582" s="39"/>
      <c r="F582" s="39"/>
    </row>
    <row r="583" spans="4:6" x14ac:dyDescent="0.25">
      <c r="D583" s="39"/>
      <c r="E583" s="39"/>
      <c r="F583" s="39"/>
    </row>
    <row r="584" spans="4:6" x14ac:dyDescent="0.25">
      <c r="D584" s="39"/>
      <c r="E584" s="39"/>
      <c r="F584" s="39"/>
    </row>
    <row r="585" spans="4:6" x14ac:dyDescent="0.25">
      <c r="D585" s="39"/>
      <c r="E585" s="39"/>
      <c r="F585" s="39"/>
    </row>
    <row r="586" spans="4:6" x14ac:dyDescent="0.25">
      <c r="D586" s="39"/>
      <c r="E586" s="39"/>
      <c r="F586" s="39"/>
    </row>
    <row r="587" spans="4:6" x14ac:dyDescent="0.25">
      <c r="D587" s="39"/>
      <c r="E587" s="39"/>
      <c r="F587" s="39"/>
    </row>
    <row r="588" spans="4:6" x14ac:dyDescent="0.25">
      <c r="D588" s="39"/>
      <c r="E588" s="39"/>
      <c r="F588" s="39"/>
    </row>
    <row r="589" spans="4:6" x14ac:dyDescent="0.25">
      <c r="D589" s="39"/>
      <c r="E589" s="39"/>
      <c r="F589" s="39"/>
    </row>
    <row r="590" spans="4:6" x14ac:dyDescent="0.25">
      <c r="D590" s="39"/>
      <c r="E590" s="39"/>
      <c r="F590" s="39"/>
    </row>
    <row r="591" spans="4:6" x14ac:dyDescent="0.25">
      <c r="D591" s="39"/>
      <c r="E591" s="39"/>
      <c r="F591" s="39"/>
    </row>
    <row r="592" spans="4:6" x14ac:dyDescent="0.25">
      <c r="D592" s="39"/>
      <c r="E592" s="39"/>
      <c r="F592" s="39"/>
    </row>
    <row r="593" spans="4:6" x14ac:dyDescent="0.25">
      <c r="D593" s="39"/>
      <c r="E593" s="39"/>
      <c r="F593" s="39"/>
    </row>
    <row r="594" spans="4:6" x14ac:dyDescent="0.25">
      <c r="D594" s="39"/>
      <c r="E594" s="39"/>
      <c r="F594" s="39"/>
    </row>
    <row r="595" spans="4:6" x14ac:dyDescent="0.25">
      <c r="D595" s="39"/>
      <c r="E595" s="39"/>
      <c r="F595" s="39"/>
    </row>
    <row r="596" spans="4:6" x14ac:dyDescent="0.25">
      <c r="D596" s="39"/>
      <c r="E596" s="39"/>
      <c r="F596" s="39"/>
    </row>
    <row r="597" spans="4:6" x14ac:dyDescent="0.25">
      <c r="D597" s="39"/>
      <c r="E597" s="39"/>
      <c r="F597" s="39"/>
    </row>
    <row r="598" spans="4:6" x14ac:dyDescent="0.25">
      <c r="D598" s="39"/>
      <c r="E598" s="39"/>
      <c r="F598" s="39"/>
    </row>
    <row r="599" spans="4:6" x14ac:dyDescent="0.25">
      <c r="D599" s="39"/>
      <c r="E599" s="39"/>
      <c r="F599" s="39"/>
    </row>
    <row r="600" spans="4:6" x14ac:dyDescent="0.25">
      <c r="D600" s="39"/>
      <c r="E600" s="39"/>
      <c r="F600" s="39"/>
    </row>
    <row r="601" spans="4:6" x14ac:dyDescent="0.25">
      <c r="D601" s="39"/>
      <c r="E601" s="39"/>
      <c r="F601" s="39"/>
    </row>
    <row r="602" spans="4:6" x14ac:dyDescent="0.25">
      <c r="D602" s="39"/>
      <c r="E602" s="39"/>
      <c r="F602" s="39"/>
    </row>
    <row r="603" spans="4:6" x14ac:dyDescent="0.25">
      <c r="D603" s="39"/>
      <c r="E603" s="39"/>
      <c r="F603" s="39"/>
    </row>
    <row r="604" spans="4:6" x14ac:dyDescent="0.25">
      <c r="D604" s="39"/>
      <c r="E604" s="39"/>
      <c r="F604" s="39"/>
    </row>
    <row r="605" spans="4:6" x14ac:dyDescent="0.25">
      <c r="D605" s="39"/>
      <c r="E605" s="39"/>
      <c r="F605" s="39"/>
    </row>
    <row r="606" spans="4:6" x14ac:dyDescent="0.25">
      <c r="D606" s="39"/>
      <c r="E606" s="39"/>
      <c r="F606" s="39"/>
    </row>
    <row r="607" spans="4:6" x14ac:dyDescent="0.25">
      <c r="D607" s="39"/>
      <c r="E607" s="39"/>
      <c r="F607" s="39"/>
    </row>
    <row r="608" spans="4:6" x14ac:dyDescent="0.25">
      <c r="D608" s="39"/>
      <c r="E608" s="39"/>
      <c r="F608" s="39"/>
    </row>
    <row r="609" spans="4:6" x14ac:dyDescent="0.25">
      <c r="D609" s="39"/>
      <c r="E609" s="39"/>
      <c r="F609" s="39"/>
    </row>
    <row r="610" spans="4:6" x14ac:dyDescent="0.25">
      <c r="D610" s="39"/>
      <c r="E610" s="39"/>
      <c r="F610" s="39"/>
    </row>
    <row r="611" spans="4:6" x14ac:dyDescent="0.25">
      <c r="D611" s="39"/>
      <c r="E611" s="39"/>
      <c r="F611" s="39"/>
    </row>
    <row r="612" spans="4:6" x14ac:dyDescent="0.25">
      <c r="D612" s="39"/>
      <c r="E612" s="39"/>
      <c r="F612" s="39"/>
    </row>
    <row r="613" spans="4:6" x14ac:dyDescent="0.25">
      <c r="D613" s="39"/>
      <c r="E613" s="39"/>
      <c r="F613" s="39"/>
    </row>
    <row r="614" spans="4:6" x14ac:dyDescent="0.25">
      <c r="D614" s="39"/>
      <c r="E614" s="39"/>
      <c r="F614" s="39"/>
    </row>
    <row r="615" spans="4:6" x14ac:dyDescent="0.25">
      <c r="D615" s="39"/>
      <c r="E615" s="39"/>
      <c r="F615" s="39"/>
    </row>
    <row r="616" spans="4:6" x14ac:dyDescent="0.25">
      <c r="D616" s="39"/>
      <c r="E616" s="39"/>
      <c r="F616" s="39"/>
    </row>
    <row r="617" spans="4:6" x14ac:dyDescent="0.25">
      <c r="D617" s="39"/>
      <c r="E617" s="39"/>
      <c r="F617" s="39"/>
    </row>
    <row r="618" spans="4:6" x14ac:dyDescent="0.25">
      <c r="D618" s="39"/>
      <c r="E618" s="39"/>
      <c r="F618" s="39"/>
    </row>
    <row r="619" spans="4:6" x14ac:dyDescent="0.25">
      <c r="D619" s="39"/>
      <c r="E619" s="39"/>
      <c r="F619" s="39"/>
    </row>
    <row r="620" spans="4:6" x14ac:dyDescent="0.25">
      <c r="D620" s="39"/>
      <c r="E620" s="39"/>
      <c r="F620" s="39"/>
    </row>
    <row r="621" spans="4:6" x14ac:dyDescent="0.25">
      <c r="D621" s="39"/>
      <c r="E621" s="39"/>
      <c r="F621" s="39"/>
    </row>
    <row r="622" spans="4:6" x14ac:dyDescent="0.25">
      <c r="D622" s="39"/>
      <c r="E622" s="39"/>
      <c r="F622" s="39"/>
    </row>
    <row r="623" spans="4:6" x14ac:dyDescent="0.25">
      <c r="D623" s="39"/>
      <c r="E623" s="39"/>
      <c r="F623" s="39"/>
    </row>
    <row r="624" spans="4:6" x14ac:dyDescent="0.25">
      <c r="D624" s="39"/>
      <c r="E624" s="39"/>
      <c r="F624" s="39"/>
    </row>
    <row r="625" spans="4:6" x14ac:dyDescent="0.25">
      <c r="D625" s="39"/>
      <c r="E625" s="39"/>
      <c r="F625" s="39"/>
    </row>
    <row r="626" spans="4:6" x14ac:dyDescent="0.25">
      <c r="D626" s="39"/>
      <c r="E626" s="39"/>
      <c r="F626" s="39"/>
    </row>
    <row r="627" spans="4:6" x14ac:dyDescent="0.25">
      <c r="D627" s="39"/>
      <c r="E627" s="39"/>
      <c r="F627" s="39"/>
    </row>
    <row r="628" spans="4:6" x14ac:dyDescent="0.25">
      <c r="D628" s="39"/>
      <c r="E628" s="39"/>
      <c r="F628" s="39"/>
    </row>
    <row r="629" spans="4:6" x14ac:dyDescent="0.25">
      <c r="D629" s="39"/>
      <c r="E629" s="39"/>
      <c r="F629" s="39"/>
    </row>
    <row r="630" spans="4:6" x14ac:dyDescent="0.25">
      <c r="D630" s="39"/>
      <c r="E630" s="39"/>
      <c r="F630" s="39"/>
    </row>
    <row r="631" spans="4:6" x14ac:dyDescent="0.25">
      <c r="D631" s="39"/>
      <c r="E631" s="39"/>
      <c r="F631" s="39"/>
    </row>
    <row r="632" spans="4:6" x14ac:dyDescent="0.25">
      <c r="D632" s="39"/>
      <c r="E632" s="39"/>
      <c r="F632" s="39"/>
    </row>
    <row r="633" spans="4:6" x14ac:dyDescent="0.25">
      <c r="D633" s="39"/>
      <c r="E633" s="39"/>
      <c r="F633" s="39"/>
    </row>
    <row r="634" spans="4:6" x14ac:dyDescent="0.25">
      <c r="D634" s="39"/>
      <c r="E634" s="39"/>
      <c r="F634" s="39"/>
    </row>
    <row r="635" spans="4:6" x14ac:dyDescent="0.25">
      <c r="D635" s="39"/>
      <c r="E635" s="39"/>
      <c r="F635" s="39"/>
    </row>
    <row r="636" spans="4:6" x14ac:dyDescent="0.25">
      <c r="D636" s="39"/>
      <c r="E636" s="39"/>
      <c r="F636" s="39"/>
    </row>
    <row r="637" spans="4:6" x14ac:dyDescent="0.25">
      <c r="D637" s="39"/>
      <c r="E637" s="39"/>
      <c r="F637" s="39"/>
    </row>
    <row r="638" spans="4:6" x14ac:dyDescent="0.25">
      <c r="D638" s="39"/>
      <c r="E638" s="39"/>
      <c r="F638" s="39"/>
    </row>
    <row r="639" spans="4:6" x14ac:dyDescent="0.25">
      <c r="D639" s="39"/>
      <c r="E639" s="39"/>
      <c r="F639" s="39"/>
    </row>
    <row r="640" spans="4:6" x14ac:dyDescent="0.25">
      <c r="D640" s="39"/>
      <c r="E640" s="39"/>
      <c r="F640" s="39"/>
    </row>
    <row r="641" spans="4:6" x14ac:dyDescent="0.25">
      <c r="D641" s="39"/>
      <c r="E641" s="39"/>
      <c r="F641" s="39"/>
    </row>
    <row r="642" spans="4:6" x14ac:dyDescent="0.25">
      <c r="D642" s="39"/>
      <c r="E642" s="39"/>
      <c r="F642" s="39"/>
    </row>
    <row r="643" spans="4:6" x14ac:dyDescent="0.25">
      <c r="D643" s="39"/>
      <c r="E643" s="39"/>
      <c r="F643" s="39"/>
    </row>
    <row r="644" spans="4:6" x14ac:dyDescent="0.25">
      <c r="D644" s="39"/>
      <c r="E644" s="39"/>
      <c r="F644" s="39"/>
    </row>
    <row r="645" spans="4:6" x14ac:dyDescent="0.25">
      <c r="D645" s="39"/>
      <c r="E645" s="39"/>
      <c r="F645" s="39"/>
    </row>
    <row r="646" spans="4:6" x14ac:dyDescent="0.25">
      <c r="D646" s="39"/>
      <c r="E646" s="39"/>
      <c r="F646" s="39"/>
    </row>
    <row r="647" spans="4:6" x14ac:dyDescent="0.25">
      <c r="D647" s="39"/>
      <c r="E647" s="39"/>
      <c r="F647" s="39"/>
    </row>
    <row r="648" spans="4:6" x14ac:dyDescent="0.25">
      <c r="D648" s="39"/>
      <c r="E648" s="39"/>
      <c r="F648" s="39"/>
    </row>
    <row r="649" spans="4:6" x14ac:dyDescent="0.25">
      <c r="D649" s="39"/>
      <c r="E649" s="39"/>
      <c r="F649" s="39"/>
    </row>
    <row r="650" spans="4:6" x14ac:dyDescent="0.25">
      <c r="D650" s="39"/>
      <c r="E650" s="39"/>
      <c r="F650" s="39"/>
    </row>
    <row r="651" spans="4:6" x14ac:dyDescent="0.25">
      <c r="D651" s="39"/>
      <c r="E651" s="39"/>
      <c r="F651" s="39"/>
    </row>
    <row r="652" spans="4:6" x14ac:dyDescent="0.25">
      <c r="D652" s="39"/>
      <c r="E652" s="39"/>
      <c r="F652" s="39"/>
    </row>
    <row r="653" spans="4:6" x14ac:dyDescent="0.25">
      <c r="D653" s="39"/>
      <c r="E653" s="39"/>
      <c r="F653" s="39"/>
    </row>
    <row r="654" spans="4:6" x14ac:dyDescent="0.25">
      <c r="D654" s="39"/>
      <c r="E654" s="39"/>
      <c r="F654" s="39"/>
    </row>
    <row r="655" spans="4:6" x14ac:dyDescent="0.25">
      <c r="D655" s="39"/>
      <c r="E655" s="39"/>
      <c r="F655" s="39"/>
    </row>
    <row r="656" spans="4:6" x14ac:dyDescent="0.25">
      <c r="D656" s="39"/>
      <c r="E656" s="39"/>
      <c r="F656" s="39"/>
    </row>
    <row r="657" spans="4:6" x14ac:dyDescent="0.25">
      <c r="D657" s="39"/>
      <c r="E657" s="39"/>
      <c r="F657" s="39"/>
    </row>
    <row r="658" spans="4:6" x14ac:dyDescent="0.25">
      <c r="D658" s="39"/>
      <c r="E658" s="39"/>
      <c r="F658" s="39"/>
    </row>
    <row r="659" spans="4:6" x14ac:dyDescent="0.25">
      <c r="D659" s="39"/>
      <c r="E659" s="39"/>
      <c r="F659" s="39"/>
    </row>
    <row r="660" spans="4:6" x14ac:dyDescent="0.25">
      <c r="D660" s="39"/>
      <c r="E660" s="39"/>
      <c r="F660" s="39"/>
    </row>
    <row r="661" spans="4:6" x14ac:dyDescent="0.25">
      <c r="D661" s="39"/>
      <c r="E661" s="39"/>
      <c r="F661" s="39"/>
    </row>
    <row r="662" spans="4:6" x14ac:dyDescent="0.25">
      <c r="D662" s="39"/>
      <c r="E662" s="39"/>
      <c r="F662" s="39"/>
    </row>
    <row r="663" spans="4:6" x14ac:dyDescent="0.25">
      <c r="D663" s="39"/>
      <c r="E663" s="39"/>
      <c r="F663" s="39"/>
    </row>
    <row r="664" spans="4:6" x14ac:dyDescent="0.25">
      <c r="D664" s="39"/>
      <c r="E664" s="39"/>
      <c r="F664" s="39"/>
    </row>
    <row r="665" spans="4:6" x14ac:dyDescent="0.25">
      <c r="D665" s="39"/>
      <c r="E665" s="39"/>
      <c r="F665" s="39"/>
    </row>
    <row r="666" spans="4:6" x14ac:dyDescent="0.25">
      <c r="D666" s="39"/>
      <c r="E666" s="39"/>
      <c r="F666" s="39"/>
    </row>
    <row r="667" spans="4:6" x14ac:dyDescent="0.25">
      <c r="D667" s="39"/>
      <c r="E667" s="39"/>
      <c r="F667" s="39"/>
    </row>
    <row r="668" spans="4:6" x14ac:dyDescent="0.25">
      <c r="D668" s="39"/>
      <c r="E668" s="39"/>
      <c r="F668" s="39"/>
    </row>
    <row r="669" spans="4:6" x14ac:dyDescent="0.25">
      <c r="D669" s="39"/>
      <c r="E669" s="39"/>
      <c r="F669" s="39"/>
    </row>
    <row r="670" spans="4:6" x14ac:dyDescent="0.25">
      <c r="D670" s="39"/>
      <c r="E670" s="39"/>
      <c r="F670" s="39"/>
    </row>
    <row r="671" spans="4:6" x14ac:dyDescent="0.25">
      <c r="D671" s="39"/>
      <c r="E671" s="39"/>
      <c r="F671" s="39"/>
    </row>
    <row r="672" spans="4:6" x14ac:dyDescent="0.25">
      <c r="D672" s="39"/>
      <c r="E672" s="39"/>
      <c r="F672" s="39"/>
    </row>
    <row r="673" spans="4:6" x14ac:dyDescent="0.25">
      <c r="D673" s="39"/>
      <c r="E673" s="39"/>
      <c r="F673" s="39"/>
    </row>
    <row r="674" spans="4:6" x14ac:dyDescent="0.25">
      <c r="D674" s="39"/>
      <c r="E674" s="39"/>
      <c r="F674" s="39"/>
    </row>
    <row r="675" spans="4:6" x14ac:dyDescent="0.25">
      <c r="D675" s="39"/>
      <c r="E675" s="39"/>
      <c r="F675" s="39"/>
    </row>
    <row r="676" spans="4:6" x14ac:dyDescent="0.25">
      <c r="D676" s="39"/>
      <c r="E676" s="39"/>
      <c r="F676" s="39"/>
    </row>
    <row r="677" spans="4:6" x14ac:dyDescent="0.25">
      <c r="D677" s="39"/>
      <c r="E677" s="39"/>
      <c r="F677" s="39"/>
    </row>
    <row r="678" spans="4:6" x14ac:dyDescent="0.25">
      <c r="D678" s="39"/>
      <c r="E678" s="39"/>
      <c r="F678" s="39"/>
    </row>
    <row r="679" spans="4:6" x14ac:dyDescent="0.25">
      <c r="D679" s="39"/>
      <c r="E679" s="39"/>
      <c r="F679" s="39"/>
    </row>
    <row r="680" spans="4:6" x14ac:dyDescent="0.25">
      <c r="D680" s="39"/>
      <c r="E680" s="39"/>
      <c r="F680" s="39"/>
    </row>
    <row r="681" spans="4:6" x14ac:dyDescent="0.25">
      <c r="D681" s="39"/>
      <c r="E681" s="39"/>
      <c r="F681" s="39"/>
    </row>
    <row r="682" spans="4:6" x14ac:dyDescent="0.25">
      <c r="D682" s="39"/>
      <c r="E682" s="39"/>
      <c r="F682" s="39"/>
    </row>
    <row r="683" spans="4:6" x14ac:dyDescent="0.25">
      <c r="D683" s="39"/>
      <c r="E683" s="39"/>
      <c r="F683" s="39"/>
    </row>
    <row r="684" spans="4:6" x14ac:dyDescent="0.25">
      <c r="D684" s="39"/>
      <c r="E684" s="39"/>
      <c r="F684" s="39"/>
    </row>
    <row r="685" spans="4:6" x14ac:dyDescent="0.25">
      <c r="D685" s="39"/>
      <c r="E685" s="39"/>
      <c r="F685" s="39"/>
    </row>
    <row r="686" spans="4:6" x14ac:dyDescent="0.25">
      <c r="D686" s="39"/>
      <c r="E686" s="39"/>
      <c r="F686" s="39"/>
    </row>
    <row r="687" spans="4:6" x14ac:dyDescent="0.25">
      <c r="D687" s="39"/>
      <c r="E687" s="39"/>
      <c r="F687" s="39"/>
    </row>
    <row r="688" spans="4:6" x14ac:dyDescent="0.25">
      <c r="D688" s="39"/>
      <c r="E688" s="39"/>
      <c r="F688" s="39"/>
    </row>
    <row r="689" spans="4:6" x14ac:dyDescent="0.25">
      <c r="D689" s="39"/>
      <c r="E689" s="39"/>
      <c r="F689" s="39"/>
    </row>
    <row r="690" spans="4:6" x14ac:dyDescent="0.25">
      <c r="D690" s="39"/>
      <c r="E690" s="39"/>
      <c r="F690" s="39"/>
    </row>
    <row r="691" spans="4:6" x14ac:dyDescent="0.25">
      <c r="D691" s="39"/>
      <c r="E691" s="39"/>
      <c r="F691" s="39"/>
    </row>
    <row r="692" spans="4:6" x14ac:dyDescent="0.25">
      <c r="D692" s="39"/>
      <c r="E692" s="39"/>
      <c r="F692" s="39"/>
    </row>
    <row r="693" spans="4:6" x14ac:dyDescent="0.25">
      <c r="D693" s="39"/>
      <c r="E693" s="39"/>
      <c r="F693" s="39"/>
    </row>
    <row r="694" spans="4:6" x14ac:dyDescent="0.25">
      <c r="D694" s="39"/>
      <c r="E694" s="39"/>
      <c r="F694" s="39"/>
    </row>
    <row r="695" spans="4:6" x14ac:dyDescent="0.25">
      <c r="D695" s="39"/>
      <c r="E695" s="39"/>
      <c r="F695" s="39"/>
    </row>
    <row r="696" spans="4:6" x14ac:dyDescent="0.25">
      <c r="D696" s="39"/>
      <c r="E696" s="39"/>
      <c r="F696" s="39"/>
    </row>
    <row r="697" spans="4:6" x14ac:dyDescent="0.25">
      <c r="D697" s="39"/>
      <c r="E697" s="39"/>
      <c r="F697" s="39"/>
    </row>
    <row r="698" spans="4:6" x14ac:dyDescent="0.25">
      <c r="D698" s="39"/>
      <c r="E698" s="39"/>
      <c r="F698" s="39"/>
    </row>
    <row r="699" spans="4:6" x14ac:dyDescent="0.25">
      <c r="D699" s="39"/>
      <c r="E699" s="39"/>
      <c r="F699" s="39"/>
    </row>
    <row r="700" spans="4:6" x14ac:dyDescent="0.25">
      <c r="D700" s="39"/>
      <c r="E700" s="39"/>
      <c r="F700" s="39"/>
    </row>
    <row r="701" spans="4:6" x14ac:dyDescent="0.25">
      <c r="D701" s="39"/>
      <c r="E701" s="39"/>
      <c r="F701" s="39"/>
    </row>
    <row r="702" spans="4:6" x14ac:dyDescent="0.25">
      <c r="D702" s="39"/>
      <c r="E702" s="39"/>
      <c r="F702" s="39"/>
    </row>
    <row r="703" spans="4:6" x14ac:dyDescent="0.25">
      <c r="D703" s="39"/>
      <c r="E703" s="39"/>
      <c r="F703" s="39"/>
    </row>
    <row r="704" spans="4:6" x14ac:dyDescent="0.25">
      <c r="D704" s="39"/>
      <c r="E704" s="39"/>
      <c r="F704" s="39"/>
    </row>
    <row r="705" spans="4:6" x14ac:dyDescent="0.25">
      <c r="D705" s="39"/>
      <c r="E705" s="39"/>
      <c r="F705" s="39"/>
    </row>
    <row r="706" spans="4:6" x14ac:dyDescent="0.25">
      <c r="D706" s="39"/>
      <c r="E706" s="39"/>
      <c r="F706" s="39"/>
    </row>
    <row r="707" spans="4:6" x14ac:dyDescent="0.25">
      <c r="D707" s="39"/>
      <c r="E707" s="39"/>
      <c r="F707" s="39"/>
    </row>
    <row r="708" spans="4:6" x14ac:dyDescent="0.25">
      <c r="D708" s="39"/>
      <c r="E708" s="39"/>
      <c r="F708" s="39"/>
    </row>
    <row r="709" spans="4:6" x14ac:dyDescent="0.25">
      <c r="D709" s="39"/>
      <c r="E709" s="39"/>
      <c r="F709" s="39"/>
    </row>
    <row r="710" spans="4:6" x14ac:dyDescent="0.25">
      <c r="D710" s="39"/>
      <c r="E710" s="39"/>
      <c r="F710" s="39"/>
    </row>
    <row r="711" spans="4:6" x14ac:dyDescent="0.25">
      <c r="D711" s="39"/>
      <c r="E711" s="39"/>
      <c r="F711" s="39"/>
    </row>
    <row r="712" spans="4:6" x14ac:dyDescent="0.25">
      <c r="D712" s="39"/>
      <c r="E712" s="39"/>
      <c r="F712" s="39"/>
    </row>
    <row r="713" spans="4:6" x14ac:dyDescent="0.25">
      <c r="D713" s="39"/>
      <c r="E713" s="39"/>
      <c r="F713" s="39"/>
    </row>
    <row r="714" spans="4:6" x14ac:dyDescent="0.25">
      <c r="D714" s="39"/>
      <c r="E714" s="39"/>
      <c r="F714" s="39"/>
    </row>
    <row r="715" spans="4:6" x14ac:dyDescent="0.25">
      <c r="D715" s="39"/>
      <c r="E715" s="39"/>
      <c r="F715" s="39"/>
    </row>
    <row r="716" spans="4:6" x14ac:dyDescent="0.25">
      <c r="D716" s="39"/>
      <c r="E716" s="39"/>
      <c r="F716" s="39"/>
    </row>
    <row r="717" spans="4:6" x14ac:dyDescent="0.25">
      <c r="D717" s="39"/>
      <c r="E717" s="39"/>
      <c r="F717" s="39"/>
    </row>
    <row r="718" spans="4:6" x14ac:dyDescent="0.25">
      <c r="D718" s="39"/>
      <c r="E718" s="39"/>
      <c r="F718" s="39"/>
    </row>
    <row r="719" spans="4:6" x14ac:dyDescent="0.25">
      <c r="D719" s="39"/>
      <c r="E719" s="39"/>
      <c r="F719" s="39"/>
    </row>
    <row r="720" spans="4:6" x14ac:dyDescent="0.25">
      <c r="D720" s="39"/>
      <c r="E720" s="39"/>
      <c r="F720" s="39"/>
    </row>
    <row r="721" spans="4:6" x14ac:dyDescent="0.25">
      <c r="D721" s="39"/>
      <c r="E721" s="39"/>
      <c r="F721" s="39"/>
    </row>
    <row r="722" spans="4:6" x14ac:dyDescent="0.25">
      <c r="D722" s="39"/>
      <c r="E722" s="39"/>
      <c r="F722" s="39"/>
    </row>
    <row r="723" spans="4:6" x14ac:dyDescent="0.25">
      <c r="D723" s="39"/>
      <c r="E723" s="39"/>
      <c r="F723" s="39"/>
    </row>
    <row r="724" spans="4:6" x14ac:dyDescent="0.25">
      <c r="D724" s="39"/>
      <c r="E724" s="39"/>
      <c r="F724" s="39"/>
    </row>
    <row r="725" spans="4:6" x14ac:dyDescent="0.25">
      <c r="D725" s="39"/>
      <c r="E725" s="39"/>
      <c r="F725" s="39"/>
    </row>
    <row r="726" spans="4:6" x14ac:dyDescent="0.25">
      <c r="D726" s="39"/>
      <c r="E726" s="39"/>
      <c r="F726" s="39"/>
    </row>
    <row r="727" spans="4:6" x14ac:dyDescent="0.25">
      <c r="D727" s="39"/>
      <c r="E727" s="39"/>
      <c r="F727" s="39"/>
    </row>
    <row r="728" spans="4:6" x14ac:dyDescent="0.25">
      <c r="D728" s="39"/>
      <c r="E728" s="39"/>
      <c r="F728" s="39"/>
    </row>
    <row r="729" spans="4:6" x14ac:dyDescent="0.25">
      <c r="D729" s="39"/>
      <c r="E729" s="39"/>
      <c r="F729" s="39"/>
    </row>
    <row r="730" spans="4:6" x14ac:dyDescent="0.25">
      <c r="D730" s="39"/>
      <c r="E730" s="39"/>
      <c r="F730" s="39"/>
    </row>
    <row r="731" spans="4:6" x14ac:dyDescent="0.25">
      <c r="D731" s="39"/>
      <c r="E731" s="39"/>
      <c r="F731" s="39"/>
    </row>
    <row r="732" spans="4:6" x14ac:dyDescent="0.25">
      <c r="D732" s="39"/>
      <c r="E732" s="39"/>
      <c r="F732" s="39"/>
    </row>
    <row r="733" spans="4:6" x14ac:dyDescent="0.25">
      <c r="D733" s="39"/>
      <c r="E733" s="39"/>
      <c r="F733" s="39"/>
    </row>
    <row r="734" spans="4:6" x14ac:dyDescent="0.25">
      <c r="D734" s="39"/>
      <c r="E734" s="39"/>
      <c r="F734" s="39"/>
    </row>
    <row r="735" spans="4:6" x14ac:dyDescent="0.25">
      <c r="D735" s="39"/>
      <c r="E735" s="39"/>
      <c r="F735" s="39"/>
    </row>
    <row r="736" spans="4:6" x14ac:dyDescent="0.25">
      <c r="D736" s="39"/>
      <c r="E736" s="39"/>
      <c r="F736" s="39"/>
    </row>
    <row r="737" spans="4:6" x14ac:dyDescent="0.25">
      <c r="D737" s="39"/>
      <c r="E737" s="39"/>
      <c r="F737" s="39"/>
    </row>
    <row r="738" spans="4:6" x14ac:dyDescent="0.25">
      <c r="D738" s="39"/>
      <c r="E738" s="39"/>
      <c r="F738" s="39"/>
    </row>
    <row r="739" spans="4:6" x14ac:dyDescent="0.25">
      <c r="D739" s="39"/>
      <c r="E739" s="39"/>
      <c r="F739" s="39"/>
    </row>
    <row r="740" spans="4:6" x14ac:dyDescent="0.25">
      <c r="D740" s="39"/>
      <c r="E740" s="39"/>
      <c r="F740" s="39"/>
    </row>
    <row r="741" spans="4:6" x14ac:dyDescent="0.25">
      <c r="D741" s="39"/>
      <c r="E741" s="39"/>
      <c r="F741" s="39"/>
    </row>
    <row r="742" spans="4:6" x14ac:dyDescent="0.25">
      <c r="D742" s="39"/>
      <c r="E742" s="39"/>
      <c r="F742" s="39"/>
    </row>
    <row r="743" spans="4:6" x14ac:dyDescent="0.25">
      <c r="D743" s="39"/>
      <c r="E743" s="39"/>
      <c r="F743" s="39"/>
    </row>
    <row r="744" spans="4:6" x14ac:dyDescent="0.25">
      <c r="D744" s="39"/>
      <c r="E744" s="39"/>
      <c r="F744" s="39"/>
    </row>
    <row r="745" spans="4:6" x14ac:dyDescent="0.25">
      <c r="D745" s="39"/>
      <c r="E745" s="39"/>
      <c r="F745" s="39"/>
    </row>
    <row r="746" spans="4:6" x14ac:dyDescent="0.25">
      <c r="D746" s="39"/>
      <c r="E746" s="39"/>
      <c r="F746" s="39"/>
    </row>
    <row r="747" spans="4:6" x14ac:dyDescent="0.25">
      <c r="D747" s="39"/>
      <c r="E747" s="39"/>
      <c r="F747" s="39"/>
    </row>
    <row r="748" spans="4:6" x14ac:dyDescent="0.25">
      <c r="D748" s="39"/>
      <c r="E748" s="39"/>
      <c r="F748" s="39"/>
    </row>
    <row r="749" spans="4:6" x14ac:dyDescent="0.25">
      <c r="D749" s="39"/>
      <c r="E749" s="39"/>
      <c r="F749" s="39"/>
    </row>
    <row r="750" spans="4:6" x14ac:dyDescent="0.25">
      <c r="D750" s="39"/>
      <c r="E750" s="39"/>
      <c r="F750" s="39"/>
    </row>
    <row r="751" spans="4:6" x14ac:dyDescent="0.25">
      <c r="D751" s="39"/>
      <c r="E751" s="39"/>
      <c r="F751" s="39"/>
    </row>
    <row r="752" spans="4:6" x14ac:dyDescent="0.25">
      <c r="D752" s="39"/>
      <c r="E752" s="39"/>
      <c r="F752" s="39"/>
    </row>
    <row r="753" spans="4:6" x14ac:dyDescent="0.25">
      <c r="D753" s="39"/>
      <c r="E753" s="39"/>
      <c r="F753" s="39"/>
    </row>
    <row r="754" spans="4:6" x14ac:dyDescent="0.25">
      <c r="D754" s="39"/>
      <c r="E754" s="39"/>
      <c r="F754" s="39"/>
    </row>
    <row r="755" spans="4:6" x14ac:dyDescent="0.25">
      <c r="D755" s="39"/>
      <c r="E755" s="39"/>
      <c r="F755" s="39"/>
    </row>
    <row r="756" spans="4:6" x14ac:dyDescent="0.25">
      <c r="D756" s="39"/>
      <c r="E756" s="39"/>
      <c r="F756" s="39"/>
    </row>
    <row r="757" spans="4:6" x14ac:dyDescent="0.25">
      <c r="D757" s="39"/>
      <c r="E757" s="39"/>
      <c r="F757" s="39"/>
    </row>
    <row r="758" spans="4:6" x14ac:dyDescent="0.25">
      <c r="D758" s="39"/>
      <c r="E758" s="39"/>
      <c r="F758" s="39"/>
    </row>
    <row r="759" spans="4:6" x14ac:dyDescent="0.25">
      <c r="D759" s="39"/>
      <c r="E759" s="39"/>
      <c r="F759" s="39"/>
    </row>
    <row r="760" spans="4:6" x14ac:dyDescent="0.25">
      <c r="D760" s="39"/>
      <c r="E760" s="39"/>
      <c r="F760" s="39"/>
    </row>
    <row r="761" spans="4:6" x14ac:dyDescent="0.25">
      <c r="D761" s="39"/>
      <c r="E761" s="39"/>
      <c r="F761" s="39"/>
    </row>
    <row r="762" spans="4:6" x14ac:dyDescent="0.25">
      <c r="D762" s="39"/>
      <c r="E762" s="39"/>
      <c r="F762" s="39"/>
    </row>
    <row r="763" spans="4:6" x14ac:dyDescent="0.25">
      <c r="D763" s="39"/>
      <c r="E763" s="39"/>
      <c r="F763" s="39"/>
    </row>
    <row r="764" spans="4:6" x14ac:dyDescent="0.25">
      <c r="D764" s="39"/>
      <c r="E764" s="39"/>
      <c r="F764" s="39"/>
    </row>
    <row r="765" spans="4:6" x14ac:dyDescent="0.25">
      <c r="D765" s="39"/>
      <c r="E765" s="39"/>
      <c r="F765" s="39"/>
    </row>
    <row r="766" spans="4:6" x14ac:dyDescent="0.25">
      <c r="D766" s="39"/>
      <c r="E766" s="39"/>
      <c r="F766" s="39"/>
    </row>
    <row r="767" spans="4:6" x14ac:dyDescent="0.25">
      <c r="D767" s="39"/>
      <c r="E767" s="39"/>
      <c r="F767" s="39"/>
    </row>
    <row r="768" spans="4:6" x14ac:dyDescent="0.25">
      <c r="D768" s="39"/>
      <c r="E768" s="39"/>
      <c r="F768" s="39"/>
    </row>
    <row r="769" spans="4:6" x14ac:dyDescent="0.25">
      <c r="D769" s="39"/>
      <c r="E769" s="39"/>
      <c r="F769" s="39"/>
    </row>
    <row r="770" spans="4:6" x14ac:dyDescent="0.25">
      <c r="D770" s="39"/>
      <c r="E770" s="39"/>
      <c r="F770" s="39"/>
    </row>
    <row r="771" spans="4:6" x14ac:dyDescent="0.25">
      <c r="D771" s="39"/>
      <c r="E771" s="39"/>
      <c r="F771" s="39"/>
    </row>
    <row r="772" spans="4:6" x14ac:dyDescent="0.25">
      <c r="D772" s="39"/>
      <c r="E772" s="39"/>
      <c r="F772" s="39"/>
    </row>
    <row r="773" spans="4:6" x14ac:dyDescent="0.25">
      <c r="D773" s="39"/>
      <c r="E773" s="39"/>
      <c r="F773" s="39"/>
    </row>
    <row r="774" spans="4:6" x14ac:dyDescent="0.25">
      <c r="D774" s="39"/>
      <c r="E774" s="39"/>
      <c r="F774" s="39"/>
    </row>
    <row r="775" spans="4:6" x14ac:dyDescent="0.25">
      <c r="D775" s="39"/>
      <c r="E775" s="39"/>
      <c r="F775" s="39"/>
    </row>
    <row r="776" spans="4:6" x14ac:dyDescent="0.25">
      <c r="D776" s="39"/>
      <c r="E776" s="39"/>
      <c r="F776" s="39"/>
    </row>
    <row r="777" spans="4:6" x14ac:dyDescent="0.25">
      <c r="D777" s="39"/>
      <c r="E777" s="39"/>
      <c r="F777" s="39"/>
    </row>
    <row r="778" spans="4:6" x14ac:dyDescent="0.25">
      <c r="D778" s="39"/>
      <c r="E778" s="39"/>
      <c r="F778" s="39"/>
    </row>
    <row r="779" spans="4:6" x14ac:dyDescent="0.25">
      <c r="D779" s="39"/>
      <c r="E779" s="39"/>
      <c r="F779" s="39"/>
    </row>
    <row r="780" spans="4:6" x14ac:dyDescent="0.25">
      <c r="D780" s="39"/>
      <c r="E780" s="39"/>
      <c r="F780" s="39"/>
    </row>
    <row r="781" spans="4:6" x14ac:dyDescent="0.25">
      <c r="D781" s="39"/>
      <c r="E781" s="39"/>
      <c r="F781" s="39"/>
    </row>
    <row r="782" spans="4:6" x14ac:dyDescent="0.25">
      <c r="D782" s="39"/>
      <c r="E782" s="39"/>
      <c r="F782" s="39"/>
    </row>
    <row r="783" spans="4:6" x14ac:dyDescent="0.25">
      <c r="D783" s="39"/>
      <c r="E783" s="39"/>
      <c r="F783" s="39"/>
    </row>
    <row r="784" spans="4:6" x14ac:dyDescent="0.25">
      <c r="D784" s="39"/>
      <c r="E784" s="39"/>
      <c r="F784" s="39"/>
    </row>
    <row r="785" spans="4:6" x14ac:dyDescent="0.25">
      <c r="D785" s="39"/>
      <c r="E785" s="39"/>
      <c r="F785" s="39"/>
    </row>
    <row r="786" spans="4:6" x14ac:dyDescent="0.25">
      <c r="D786" s="39"/>
      <c r="E786" s="39"/>
      <c r="F786" s="39"/>
    </row>
    <row r="787" spans="4:6" x14ac:dyDescent="0.25">
      <c r="D787" s="39"/>
      <c r="E787" s="39"/>
      <c r="F787" s="39"/>
    </row>
    <row r="788" spans="4:6" x14ac:dyDescent="0.25">
      <c r="D788" s="39"/>
      <c r="E788" s="39"/>
      <c r="F788" s="39"/>
    </row>
    <row r="789" spans="4:6" x14ac:dyDescent="0.25">
      <c r="D789" s="39"/>
      <c r="E789" s="39"/>
      <c r="F789" s="39"/>
    </row>
    <row r="790" spans="4:6" x14ac:dyDescent="0.25">
      <c r="D790" s="39"/>
      <c r="E790" s="39"/>
      <c r="F790" s="39"/>
    </row>
    <row r="791" spans="4:6" x14ac:dyDescent="0.25">
      <c r="D791" s="39"/>
      <c r="E791" s="39"/>
      <c r="F791" s="39"/>
    </row>
    <row r="792" spans="4:6" x14ac:dyDescent="0.25">
      <c r="D792" s="39"/>
      <c r="E792" s="39"/>
      <c r="F792" s="39"/>
    </row>
    <row r="793" spans="4:6" x14ac:dyDescent="0.25">
      <c r="D793" s="39"/>
      <c r="E793" s="39"/>
      <c r="F793" s="39"/>
    </row>
    <row r="794" spans="4:6" x14ac:dyDescent="0.25">
      <c r="D794" s="39"/>
      <c r="E794" s="39"/>
      <c r="F794" s="39"/>
    </row>
    <row r="795" spans="4:6" x14ac:dyDescent="0.25">
      <c r="D795" s="39"/>
      <c r="E795" s="39"/>
      <c r="F795" s="39"/>
    </row>
    <row r="796" spans="4:6" x14ac:dyDescent="0.25">
      <c r="D796" s="39"/>
      <c r="E796" s="39"/>
      <c r="F796" s="39"/>
    </row>
    <row r="797" spans="4:6" x14ac:dyDescent="0.25">
      <c r="D797" s="39"/>
      <c r="E797" s="39"/>
      <c r="F797" s="39"/>
    </row>
    <row r="798" spans="4:6" x14ac:dyDescent="0.25">
      <c r="D798" s="39"/>
      <c r="E798" s="39"/>
      <c r="F798" s="39"/>
    </row>
    <row r="799" spans="4:6" x14ac:dyDescent="0.25">
      <c r="D799" s="39"/>
      <c r="E799" s="39"/>
      <c r="F799" s="39"/>
    </row>
    <row r="800" spans="4:6" x14ac:dyDescent="0.25">
      <c r="D800" s="39"/>
      <c r="E800" s="39"/>
      <c r="F800" s="39"/>
    </row>
    <row r="801" spans="4:6" x14ac:dyDescent="0.25">
      <c r="D801" s="39"/>
      <c r="E801" s="39"/>
      <c r="F801" s="39"/>
    </row>
    <row r="802" spans="4:6" x14ac:dyDescent="0.25">
      <c r="D802" s="39"/>
      <c r="E802" s="39"/>
      <c r="F802" s="39"/>
    </row>
    <row r="803" spans="4:6" x14ac:dyDescent="0.25">
      <c r="D803" s="39"/>
      <c r="E803" s="39"/>
      <c r="F803" s="39"/>
    </row>
    <row r="804" spans="4:6" x14ac:dyDescent="0.25">
      <c r="D804" s="39"/>
      <c r="E804" s="39"/>
      <c r="F804" s="39"/>
    </row>
    <row r="805" spans="4:6" x14ac:dyDescent="0.25">
      <c r="D805" s="39"/>
      <c r="E805" s="39"/>
      <c r="F805" s="39"/>
    </row>
    <row r="806" spans="4:6" x14ac:dyDescent="0.25">
      <c r="D806" s="39"/>
      <c r="E806" s="39"/>
      <c r="F806" s="39"/>
    </row>
    <row r="807" spans="4:6" x14ac:dyDescent="0.25">
      <c r="D807" s="39"/>
      <c r="E807" s="39"/>
      <c r="F807" s="39"/>
    </row>
    <row r="808" spans="4:6" x14ac:dyDescent="0.25">
      <c r="D808" s="39"/>
      <c r="E808" s="39"/>
      <c r="F808" s="39"/>
    </row>
    <row r="809" spans="4:6" x14ac:dyDescent="0.25">
      <c r="D809" s="39"/>
      <c r="E809" s="39"/>
      <c r="F809" s="39"/>
    </row>
    <row r="810" spans="4:6" x14ac:dyDescent="0.25">
      <c r="D810" s="39"/>
      <c r="E810" s="39"/>
      <c r="F810" s="39"/>
    </row>
    <row r="811" spans="4:6" x14ac:dyDescent="0.25">
      <c r="D811" s="39"/>
      <c r="E811" s="39"/>
      <c r="F811" s="39"/>
    </row>
    <row r="812" spans="4:6" x14ac:dyDescent="0.25">
      <c r="D812" s="39"/>
      <c r="E812" s="39"/>
      <c r="F812" s="39"/>
    </row>
    <row r="813" spans="4:6" x14ac:dyDescent="0.25">
      <c r="D813" s="39"/>
      <c r="E813" s="39"/>
      <c r="F813" s="39"/>
    </row>
    <row r="814" spans="4:6" x14ac:dyDescent="0.25">
      <c r="D814" s="39"/>
      <c r="E814" s="39"/>
      <c r="F814" s="39"/>
    </row>
    <row r="815" spans="4:6" x14ac:dyDescent="0.25">
      <c r="D815" s="39"/>
      <c r="E815" s="39"/>
      <c r="F815" s="39"/>
    </row>
    <row r="816" spans="4:6" x14ac:dyDescent="0.25">
      <c r="D816" s="39"/>
      <c r="E816" s="39"/>
      <c r="F816" s="39"/>
    </row>
    <row r="817" spans="4:6" x14ac:dyDescent="0.25">
      <c r="D817" s="39"/>
      <c r="E817" s="39"/>
      <c r="F817" s="39"/>
    </row>
    <row r="818" spans="4:6" x14ac:dyDescent="0.25">
      <c r="D818" s="39"/>
      <c r="E818" s="39"/>
      <c r="F818" s="39"/>
    </row>
    <row r="819" spans="4:6" x14ac:dyDescent="0.25">
      <c r="D819" s="39"/>
      <c r="E819" s="39"/>
      <c r="F819" s="39"/>
    </row>
    <row r="820" spans="4:6" x14ac:dyDescent="0.25">
      <c r="D820" s="39"/>
      <c r="E820" s="39"/>
      <c r="F820" s="39"/>
    </row>
    <row r="821" spans="4:6" x14ac:dyDescent="0.25">
      <c r="D821" s="39"/>
      <c r="E821" s="39"/>
      <c r="F821" s="39"/>
    </row>
    <row r="822" spans="4:6" x14ac:dyDescent="0.25">
      <c r="D822" s="39"/>
      <c r="E822" s="39"/>
      <c r="F822" s="39"/>
    </row>
    <row r="823" spans="4:6" x14ac:dyDescent="0.25">
      <c r="D823" s="39"/>
      <c r="E823" s="39"/>
      <c r="F823" s="39"/>
    </row>
    <row r="824" spans="4:6" x14ac:dyDescent="0.25">
      <c r="D824" s="39"/>
      <c r="E824" s="39"/>
      <c r="F824" s="39"/>
    </row>
    <row r="825" spans="4:6" x14ac:dyDescent="0.25">
      <c r="D825" s="39"/>
      <c r="E825" s="39"/>
      <c r="F825" s="39"/>
    </row>
    <row r="826" spans="4:6" x14ac:dyDescent="0.25">
      <c r="D826" s="39"/>
      <c r="E826" s="39"/>
      <c r="F826" s="39"/>
    </row>
    <row r="827" spans="4:6" x14ac:dyDescent="0.25">
      <c r="D827" s="39"/>
      <c r="E827" s="39"/>
      <c r="F827" s="39"/>
    </row>
    <row r="828" spans="4:6" x14ac:dyDescent="0.25">
      <c r="D828" s="39"/>
      <c r="E828" s="39"/>
      <c r="F828" s="39"/>
    </row>
    <row r="829" spans="4:6" x14ac:dyDescent="0.25">
      <c r="D829" s="39"/>
      <c r="E829" s="39"/>
      <c r="F829" s="39"/>
    </row>
    <row r="830" spans="4:6" x14ac:dyDescent="0.25">
      <c r="D830" s="39"/>
      <c r="E830" s="39"/>
      <c r="F830" s="39"/>
    </row>
    <row r="831" spans="4:6" x14ac:dyDescent="0.25">
      <c r="D831" s="39"/>
      <c r="E831" s="39"/>
      <c r="F831" s="39"/>
    </row>
    <row r="832" spans="4:6" x14ac:dyDescent="0.25">
      <c r="D832" s="39"/>
      <c r="E832" s="39"/>
      <c r="F832" s="39"/>
    </row>
    <row r="833" spans="4:6" x14ac:dyDescent="0.25">
      <c r="D833" s="39"/>
      <c r="E833" s="39"/>
      <c r="F833" s="39"/>
    </row>
    <row r="834" spans="4:6" x14ac:dyDescent="0.25">
      <c r="D834" s="39"/>
      <c r="E834" s="39"/>
      <c r="F834" s="39"/>
    </row>
    <row r="835" spans="4:6" x14ac:dyDescent="0.25">
      <c r="D835" s="39"/>
      <c r="E835" s="39"/>
      <c r="F835" s="39"/>
    </row>
    <row r="836" spans="4:6" x14ac:dyDescent="0.25">
      <c r="D836" s="39"/>
      <c r="E836" s="39"/>
      <c r="F836" s="39"/>
    </row>
    <row r="837" spans="4:6" x14ac:dyDescent="0.25">
      <c r="D837" s="39"/>
      <c r="E837" s="39"/>
      <c r="F837" s="39"/>
    </row>
    <row r="838" spans="4:6" x14ac:dyDescent="0.25">
      <c r="D838" s="39"/>
      <c r="E838" s="39"/>
      <c r="F838" s="39"/>
    </row>
    <row r="839" spans="4:6" x14ac:dyDescent="0.25">
      <c r="D839" s="39"/>
      <c r="E839" s="39"/>
      <c r="F839" s="39"/>
    </row>
    <row r="840" spans="4:6" x14ac:dyDescent="0.25">
      <c r="D840" s="39"/>
      <c r="E840" s="39"/>
      <c r="F840" s="39"/>
    </row>
    <row r="841" spans="4:6" x14ac:dyDescent="0.25">
      <c r="D841" s="39"/>
      <c r="E841" s="39"/>
      <c r="F841" s="39"/>
    </row>
    <row r="842" spans="4:6" x14ac:dyDescent="0.25">
      <c r="D842" s="39"/>
      <c r="E842" s="39"/>
      <c r="F842" s="39"/>
    </row>
    <row r="843" spans="4:6" x14ac:dyDescent="0.25">
      <c r="D843" s="39"/>
      <c r="E843" s="39"/>
      <c r="F843" s="39"/>
    </row>
    <row r="844" spans="4:6" x14ac:dyDescent="0.25">
      <c r="D844" s="39"/>
      <c r="E844" s="39"/>
      <c r="F844" s="39"/>
    </row>
    <row r="845" spans="4:6" x14ac:dyDescent="0.25">
      <c r="D845" s="39"/>
      <c r="E845" s="39"/>
      <c r="F845" s="39"/>
    </row>
    <row r="846" spans="4:6" x14ac:dyDescent="0.25">
      <c r="D846" s="39"/>
      <c r="E846" s="39"/>
      <c r="F846" s="39"/>
    </row>
    <row r="847" spans="4:6" x14ac:dyDescent="0.25">
      <c r="D847" s="39"/>
      <c r="E847" s="39"/>
      <c r="F847" s="39"/>
    </row>
    <row r="848" spans="4:6" x14ac:dyDescent="0.25">
      <c r="D848" s="39"/>
      <c r="E848" s="39"/>
      <c r="F848" s="39"/>
    </row>
    <row r="849" spans="4:6" x14ac:dyDescent="0.25">
      <c r="D849" s="39"/>
      <c r="E849" s="39"/>
      <c r="F849" s="39"/>
    </row>
    <row r="850" spans="4:6" x14ac:dyDescent="0.25">
      <c r="D850" s="39"/>
      <c r="E850" s="39"/>
      <c r="F850" s="39"/>
    </row>
    <row r="851" spans="4:6" x14ac:dyDescent="0.25">
      <c r="D851" s="39"/>
      <c r="E851" s="39"/>
      <c r="F851" s="39"/>
    </row>
    <row r="852" spans="4:6" x14ac:dyDescent="0.25">
      <c r="D852" s="39"/>
      <c r="E852" s="39"/>
      <c r="F852" s="39"/>
    </row>
    <row r="853" spans="4:6" x14ac:dyDescent="0.25">
      <c r="D853" s="39"/>
      <c r="E853" s="39"/>
      <c r="F853" s="39"/>
    </row>
    <row r="854" spans="4:6" x14ac:dyDescent="0.25">
      <c r="D854" s="39"/>
      <c r="E854" s="39"/>
      <c r="F854" s="39"/>
    </row>
    <row r="855" spans="4:6" x14ac:dyDescent="0.25">
      <c r="D855" s="39"/>
      <c r="E855" s="39"/>
      <c r="F855" s="39"/>
    </row>
    <row r="856" spans="4:6" x14ac:dyDescent="0.25">
      <c r="D856" s="39"/>
      <c r="E856" s="39"/>
      <c r="F856" s="39"/>
    </row>
    <row r="857" spans="4:6" x14ac:dyDescent="0.25">
      <c r="D857" s="39"/>
      <c r="E857" s="39"/>
      <c r="F857" s="39"/>
    </row>
    <row r="858" spans="4:6" x14ac:dyDescent="0.25">
      <c r="D858" s="39"/>
      <c r="E858" s="39"/>
      <c r="F858" s="39"/>
    </row>
    <row r="859" spans="4:6" x14ac:dyDescent="0.25">
      <c r="D859" s="39"/>
      <c r="E859" s="39"/>
      <c r="F859" s="39"/>
    </row>
    <row r="860" spans="4:6" x14ac:dyDescent="0.25">
      <c r="D860" s="39"/>
      <c r="E860" s="39"/>
      <c r="F860" s="39"/>
    </row>
    <row r="861" spans="4:6" x14ac:dyDescent="0.25">
      <c r="D861" s="39"/>
      <c r="E861" s="39"/>
      <c r="F861" s="39"/>
    </row>
    <row r="862" spans="4:6" x14ac:dyDescent="0.25">
      <c r="D862" s="39"/>
      <c r="E862" s="39"/>
      <c r="F862" s="39"/>
    </row>
    <row r="863" spans="4:6" x14ac:dyDescent="0.25">
      <c r="D863" s="39"/>
      <c r="E863" s="39"/>
      <c r="F863" s="39"/>
    </row>
    <row r="864" spans="4:6" x14ac:dyDescent="0.25">
      <c r="D864" s="39"/>
      <c r="E864" s="39"/>
      <c r="F864" s="39"/>
    </row>
    <row r="865" spans="4:6" x14ac:dyDescent="0.25">
      <c r="D865" s="39"/>
      <c r="E865" s="39"/>
      <c r="F865" s="39"/>
    </row>
    <row r="866" spans="4:6" x14ac:dyDescent="0.25">
      <c r="D866" s="39"/>
      <c r="E866" s="39"/>
      <c r="F866" s="39"/>
    </row>
    <row r="867" spans="4:6" x14ac:dyDescent="0.25">
      <c r="D867" s="39"/>
      <c r="E867" s="39"/>
      <c r="F867" s="39"/>
    </row>
    <row r="868" spans="4:6" x14ac:dyDescent="0.25">
      <c r="D868" s="39"/>
      <c r="E868" s="39"/>
      <c r="F868" s="39"/>
    </row>
    <row r="869" spans="4:6" x14ac:dyDescent="0.25">
      <c r="D869" s="39"/>
      <c r="E869" s="39"/>
      <c r="F869" s="39"/>
    </row>
    <row r="870" spans="4:6" x14ac:dyDescent="0.25">
      <c r="D870" s="39"/>
      <c r="E870" s="39"/>
      <c r="F870" s="39"/>
    </row>
    <row r="871" spans="4:6" x14ac:dyDescent="0.25">
      <c r="D871" s="39"/>
      <c r="E871" s="39"/>
      <c r="F871" s="39"/>
    </row>
    <row r="872" spans="4:6" x14ac:dyDescent="0.25">
      <c r="D872" s="39"/>
      <c r="E872" s="39"/>
      <c r="F872" s="39"/>
    </row>
    <row r="873" spans="4:6" x14ac:dyDescent="0.25">
      <c r="D873" s="39"/>
      <c r="E873" s="39"/>
      <c r="F873" s="39"/>
    </row>
    <row r="874" spans="4:6" x14ac:dyDescent="0.25">
      <c r="D874" s="39"/>
      <c r="E874" s="39"/>
      <c r="F874" s="39"/>
    </row>
    <row r="875" spans="4:6" x14ac:dyDescent="0.25">
      <c r="D875" s="39"/>
      <c r="E875" s="39"/>
      <c r="F875" s="39"/>
    </row>
    <row r="876" spans="4:6" x14ac:dyDescent="0.25">
      <c r="D876" s="39"/>
      <c r="E876" s="39"/>
      <c r="F876" s="39"/>
    </row>
    <row r="877" spans="4:6" x14ac:dyDescent="0.25">
      <c r="D877" s="39"/>
      <c r="E877" s="39"/>
      <c r="F877" s="39"/>
    </row>
    <row r="878" spans="4:6" x14ac:dyDescent="0.25">
      <c r="D878" s="39"/>
      <c r="E878" s="39"/>
      <c r="F878" s="39"/>
    </row>
  </sheetData>
  <mergeCells count="7">
    <mergeCell ref="A1:F1"/>
    <mergeCell ref="A2:F2"/>
    <mergeCell ref="E4:F4"/>
    <mergeCell ref="A5:A6"/>
    <mergeCell ref="B5:B6"/>
    <mergeCell ref="C5:C6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3"/>
  <sheetViews>
    <sheetView workbookViewId="0">
      <selection activeCell="M23" sqref="M23"/>
    </sheetView>
  </sheetViews>
  <sheetFormatPr defaultRowHeight="18" x14ac:dyDescent="0.35"/>
  <cols>
    <col min="1" max="1" width="5.140625" style="49" customWidth="1"/>
    <col min="2" max="2" width="5.140625" style="99" customWidth="1"/>
    <col min="3" max="3" width="6.28515625" style="100" customWidth="1"/>
    <col min="4" max="4" width="5.7109375" style="101" customWidth="1"/>
    <col min="5" max="5" width="49.85546875" style="94" customWidth="1"/>
    <col min="6" max="6" width="47.5703125" style="95" hidden="1" customWidth="1"/>
    <col min="7" max="8" width="11.5703125" style="48" customWidth="1"/>
    <col min="9" max="9" width="11.7109375" style="48" customWidth="1"/>
    <col min="10" max="10" width="12.7109375" style="48" bestFit="1" customWidth="1"/>
    <col min="11" max="11" width="11.5703125" style="48" customWidth="1"/>
    <col min="12" max="12" width="12.7109375" style="48" bestFit="1" customWidth="1"/>
    <col min="13" max="247" width="9.140625" style="48"/>
    <col min="248" max="249" width="5.140625" style="48" customWidth="1"/>
    <col min="250" max="250" width="6.28515625" style="48" customWidth="1"/>
    <col min="251" max="251" width="5.7109375" style="48" customWidth="1"/>
    <col min="252" max="252" width="49.85546875" style="48" customWidth="1"/>
    <col min="253" max="253" width="0" style="48" hidden="1" customWidth="1"/>
    <col min="254" max="255" width="11.5703125" style="48" customWidth="1"/>
    <col min="256" max="256" width="11.7109375" style="48" customWidth="1"/>
    <col min="257" max="257" width="16.28515625" style="48" bestFit="1" customWidth="1"/>
    <col min="258" max="258" width="11.42578125" style="48" bestFit="1" customWidth="1"/>
    <col min="259" max="259" width="11.85546875" style="48" bestFit="1" customWidth="1"/>
    <col min="260" max="260" width="13.140625" style="48" bestFit="1" customWidth="1"/>
    <col min="261" max="262" width="12.7109375" style="48" bestFit="1" customWidth="1"/>
    <col min="263" max="263" width="13.7109375" style="48" bestFit="1" customWidth="1"/>
    <col min="264" max="264" width="14" style="48" bestFit="1" customWidth="1"/>
    <col min="265" max="265" width="12.7109375" style="48" bestFit="1" customWidth="1"/>
    <col min="266" max="503" width="9.140625" style="48"/>
    <col min="504" max="505" width="5.140625" style="48" customWidth="1"/>
    <col min="506" max="506" width="6.28515625" style="48" customWidth="1"/>
    <col min="507" max="507" width="5.7109375" style="48" customWidth="1"/>
    <col min="508" max="508" width="49.85546875" style="48" customWidth="1"/>
    <col min="509" max="509" width="0" style="48" hidden="1" customWidth="1"/>
    <col min="510" max="511" width="11.5703125" style="48" customWidth="1"/>
    <col min="512" max="512" width="11.7109375" style="48" customWidth="1"/>
    <col min="513" max="513" width="16.28515625" style="48" bestFit="1" customWidth="1"/>
    <col min="514" max="514" width="11.42578125" style="48" bestFit="1" customWidth="1"/>
    <col min="515" max="515" width="11.85546875" style="48" bestFit="1" customWidth="1"/>
    <col min="516" max="516" width="13.140625" style="48" bestFit="1" customWidth="1"/>
    <col min="517" max="518" width="12.7109375" style="48" bestFit="1" customWidth="1"/>
    <col min="519" max="519" width="13.7109375" style="48" bestFit="1" customWidth="1"/>
    <col min="520" max="520" width="14" style="48" bestFit="1" customWidth="1"/>
    <col min="521" max="521" width="12.7109375" style="48" bestFit="1" customWidth="1"/>
    <col min="522" max="759" width="9.140625" style="48"/>
    <col min="760" max="761" width="5.140625" style="48" customWidth="1"/>
    <col min="762" max="762" width="6.28515625" style="48" customWidth="1"/>
    <col min="763" max="763" width="5.7109375" style="48" customWidth="1"/>
    <col min="764" max="764" width="49.85546875" style="48" customWidth="1"/>
    <col min="765" max="765" width="0" style="48" hidden="1" customWidth="1"/>
    <col min="766" max="767" width="11.5703125" style="48" customWidth="1"/>
    <col min="768" max="768" width="11.7109375" style="48" customWidth="1"/>
    <col min="769" max="769" width="16.28515625" style="48" bestFit="1" customWidth="1"/>
    <col min="770" max="770" width="11.42578125" style="48" bestFit="1" customWidth="1"/>
    <col min="771" max="771" width="11.85546875" style="48" bestFit="1" customWidth="1"/>
    <col min="772" max="772" width="13.140625" style="48" bestFit="1" customWidth="1"/>
    <col min="773" max="774" width="12.7109375" style="48" bestFit="1" customWidth="1"/>
    <col min="775" max="775" width="13.7109375" style="48" bestFit="1" customWidth="1"/>
    <col min="776" max="776" width="14" style="48" bestFit="1" customWidth="1"/>
    <col min="777" max="777" width="12.7109375" style="48" bestFit="1" customWidth="1"/>
    <col min="778" max="1015" width="9.140625" style="48"/>
    <col min="1016" max="1017" width="5.140625" style="48" customWidth="1"/>
    <col min="1018" max="1018" width="6.28515625" style="48" customWidth="1"/>
    <col min="1019" max="1019" width="5.7109375" style="48" customWidth="1"/>
    <col min="1020" max="1020" width="49.85546875" style="48" customWidth="1"/>
    <col min="1021" max="1021" width="0" style="48" hidden="1" customWidth="1"/>
    <col min="1022" max="1023" width="11.5703125" style="48" customWidth="1"/>
    <col min="1024" max="1024" width="11.7109375" style="48" customWidth="1"/>
    <col min="1025" max="1025" width="16.28515625" style="48" bestFit="1" customWidth="1"/>
    <col min="1026" max="1026" width="11.42578125" style="48" bestFit="1" customWidth="1"/>
    <col min="1027" max="1027" width="11.85546875" style="48" bestFit="1" customWidth="1"/>
    <col min="1028" max="1028" width="13.140625" style="48" bestFit="1" customWidth="1"/>
    <col min="1029" max="1030" width="12.7109375" style="48" bestFit="1" customWidth="1"/>
    <col min="1031" max="1031" width="13.7109375" style="48" bestFit="1" customWidth="1"/>
    <col min="1032" max="1032" width="14" style="48" bestFit="1" customWidth="1"/>
    <col min="1033" max="1033" width="12.7109375" style="48" bestFit="1" customWidth="1"/>
    <col min="1034" max="1271" width="9.140625" style="48"/>
    <col min="1272" max="1273" width="5.140625" style="48" customWidth="1"/>
    <col min="1274" max="1274" width="6.28515625" style="48" customWidth="1"/>
    <col min="1275" max="1275" width="5.7109375" style="48" customWidth="1"/>
    <col min="1276" max="1276" width="49.85546875" style="48" customWidth="1"/>
    <col min="1277" max="1277" width="0" style="48" hidden="1" customWidth="1"/>
    <col min="1278" max="1279" width="11.5703125" style="48" customWidth="1"/>
    <col min="1280" max="1280" width="11.7109375" style="48" customWidth="1"/>
    <col min="1281" max="1281" width="16.28515625" style="48" bestFit="1" customWidth="1"/>
    <col min="1282" max="1282" width="11.42578125" style="48" bestFit="1" customWidth="1"/>
    <col min="1283" max="1283" width="11.85546875" style="48" bestFit="1" customWidth="1"/>
    <col min="1284" max="1284" width="13.140625" style="48" bestFit="1" customWidth="1"/>
    <col min="1285" max="1286" width="12.7109375" style="48" bestFit="1" customWidth="1"/>
    <col min="1287" max="1287" width="13.7109375" style="48" bestFit="1" customWidth="1"/>
    <col min="1288" max="1288" width="14" style="48" bestFit="1" customWidth="1"/>
    <col min="1289" max="1289" width="12.7109375" style="48" bestFit="1" customWidth="1"/>
    <col min="1290" max="1527" width="9.140625" style="48"/>
    <col min="1528" max="1529" width="5.140625" style="48" customWidth="1"/>
    <col min="1530" max="1530" width="6.28515625" style="48" customWidth="1"/>
    <col min="1531" max="1531" width="5.7109375" style="48" customWidth="1"/>
    <col min="1532" max="1532" width="49.85546875" style="48" customWidth="1"/>
    <col min="1533" max="1533" width="0" style="48" hidden="1" customWidth="1"/>
    <col min="1534" max="1535" width="11.5703125" style="48" customWidth="1"/>
    <col min="1536" max="1536" width="11.7109375" style="48" customWidth="1"/>
    <col min="1537" max="1537" width="16.28515625" style="48" bestFit="1" customWidth="1"/>
    <col min="1538" max="1538" width="11.42578125" style="48" bestFit="1" customWidth="1"/>
    <col min="1539" max="1539" width="11.85546875" style="48" bestFit="1" customWidth="1"/>
    <col min="1540" max="1540" width="13.140625" style="48" bestFit="1" customWidth="1"/>
    <col min="1541" max="1542" width="12.7109375" style="48" bestFit="1" customWidth="1"/>
    <col min="1543" max="1543" width="13.7109375" style="48" bestFit="1" customWidth="1"/>
    <col min="1544" max="1544" width="14" style="48" bestFit="1" customWidth="1"/>
    <col min="1545" max="1545" width="12.7109375" style="48" bestFit="1" customWidth="1"/>
    <col min="1546" max="1783" width="9.140625" style="48"/>
    <col min="1784" max="1785" width="5.140625" style="48" customWidth="1"/>
    <col min="1786" max="1786" width="6.28515625" style="48" customWidth="1"/>
    <col min="1787" max="1787" width="5.7109375" style="48" customWidth="1"/>
    <col min="1788" max="1788" width="49.85546875" style="48" customWidth="1"/>
    <col min="1789" max="1789" width="0" style="48" hidden="1" customWidth="1"/>
    <col min="1790" max="1791" width="11.5703125" style="48" customWidth="1"/>
    <col min="1792" max="1792" width="11.7109375" style="48" customWidth="1"/>
    <col min="1793" max="1793" width="16.28515625" style="48" bestFit="1" customWidth="1"/>
    <col min="1794" max="1794" width="11.42578125" style="48" bestFit="1" customWidth="1"/>
    <col min="1795" max="1795" width="11.85546875" style="48" bestFit="1" customWidth="1"/>
    <col min="1796" max="1796" width="13.140625" style="48" bestFit="1" customWidth="1"/>
    <col min="1797" max="1798" width="12.7109375" style="48" bestFit="1" customWidth="1"/>
    <col min="1799" max="1799" width="13.7109375" style="48" bestFit="1" customWidth="1"/>
    <col min="1800" max="1800" width="14" style="48" bestFit="1" customWidth="1"/>
    <col min="1801" max="1801" width="12.7109375" style="48" bestFit="1" customWidth="1"/>
    <col min="1802" max="2039" width="9.140625" style="48"/>
    <col min="2040" max="2041" width="5.140625" style="48" customWidth="1"/>
    <col min="2042" max="2042" width="6.28515625" style="48" customWidth="1"/>
    <col min="2043" max="2043" width="5.7109375" style="48" customWidth="1"/>
    <col min="2044" max="2044" width="49.85546875" style="48" customWidth="1"/>
    <col min="2045" max="2045" width="0" style="48" hidden="1" customWidth="1"/>
    <col min="2046" max="2047" width="11.5703125" style="48" customWidth="1"/>
    <col min="2048" max="2048" width="11.7109375" style="48" customWidth="1"/>
    <col min="2049" max="2049" width="16.28515625" style="48" bestFit="1" customWidth="1"/>
    <col min="2050" max="2050" width="11.42578125" style="48" bestFit="1" customWidth="1"/>
    <col min="2051" max="2051" width="11.85546875" style="48" bestFit="1" customWidth="1"/>
    <col min="2052" max="2052" width="13.140625" style="48" bestFit="1" customWidth="1"/>
    <col min="2053" max="2054" width="12.7109375" style="48" bestFit="1" customWidth="1"/>
    <col min="2055" max="2055" width="13.7109375" style="48" bestFit="1" customWidth="1"/>
    <col min="2056" max="2056" width="14" style="48" bestFit="1" customWidth="1"/>
    <col min="2057" max="2057" width="12.7109375" style="48" bestFit="1" customWidth="1"/>
    <col min="2058" max="2295" width="9.140625" style="48"/>
    <col min="2296" max="2297" width="5.140625" style="48" customWidth="1"/>
    <col min="2298" max="2298" width="6.28515625" style="48" customWidth="1"/>
    <col min="2299" max="2299" width="5.7109375" style="48" customWidth="1"/>
    <col min="2300" max="2300" width="49.85546875" style="48" customWidth="1"/>
    <col min="2301" max="2301" width="0" style="48" hidden="1" customWidth="1"/>
    <col min="2302" max="2303" width="11.5703125" style="48" customWidth="1"/>
    <col min="2304" max="2304" width="11.7109375" style="48" customWidth="1"/>
    <col min="2305" max="2305" width="16.28515625" style="48" bestFit="1" customWidth="1"/>
    <col min="2306" max="2306" width="11.42578125" style="48" bestFit="1" customWidth="1"/>
    <col min="2307" max="2307" width="11.85546875" style="48" bestFit="1" customWidth="1"/>
    <col min="2308" max="2308" width="13.140625" style="48" bestFit="1" customWidth="1"/>
    <col min="2309" max="2310" width="12.7109375" style="48" bestFit="1" customWidth="1"/>
    <col min="2311" max="2311" width="13.7109375" style="48" bestFit="1" customWidth="1"/>
    <col min="2312" max="2312" width="14" style="48" bestFit="1" customWidth="1"/>
    <col min="2313" max="2313" width="12.7109375" style="48" bestFit="1" customWidth="1"/>
    <col min="2314" max="2551" width="9.140625" style="48"/>
    <col min="2552" max="2553" width="5.140625" style="48" customWidth="1"/>
    <col min="2554" max="2554" width="6.28515625" style="48" customWidth="1"/>
    <col min="2555" max="2555" width="5.7109375" style="48" customWidth="1"/>
    <col min="2556" max="2556" width="49.85546875" style="48" customWidth="1"/>
    <col min="2557" max="2557" width="0" style="48" hidden="1" customWidth="1"/>
    <col min="2558" max="2559" width="11.5703125" style="48" customWidth="1"/>
    <col min="2560" max="2560" width="11.7109375" style="48" customWidth="1"/>
    <col min="2561" max="2561" width="16.28515625" style="48" bestFit="1" customWidth="1"/>
    <col min="2562" max="2562" width="11.42578125" style="48" bestFit="1" customWidth="1"/>
    <col min="2563" max="2563" width="11.85546875" style="48" bestFit="1" customWidth="1"/>
    <col min="2564" max="2564" width="13.140625" style="48" bestFit="1" customWidth="1"/>
    <col min="2565" max="2566" width="12.7109375" style="48" bestFit="1" customWidth="1"/>
    <col min="2567" max="2567" width="13.7109375" style="48" bestFit="1" customWidth="1"/>
    <col min="2568" max="2568" width="14" style="48" bestFit="1" customWidth="1"/>
    <col min="2569" max="2569" width="12.7109375" style="48" bestFit="1" customWidth="1"/>
    <col min="2570" max="2807" width="9.140625" style="48"/>
    <col min="2808" max="2809" width="5.140625" style="48" customWidth="1"/>
    <col min="2810" max="2810" width="6.28515625" style="48" customWidth="1"/>
    <col min="2811" max="2811" width="5.7109375" style="48" customWidth="1"/>
    <col min="2812" max="2812" width="49.85546875" style="48" customWidth="1"/>
    <col min="2813" max="2813" width="0" style="48" hidden="1" customWidth="1"/>
    <col min="2814" max="2815" width="11.5703125" style="48" customWidth="1"/>
    <col min="2816" max="2816" width="11.7109375" style="48" customWidth="1"/>
    <col min="2817" max="2817" width="16.28515625" style="48" bestFit="1" customWidth="1"/>
    <col min="2818" max="2818" width="11.42578125" style="48" bestFit="1" customWidth="1"/>
    <col min="2819" max="2819" width="11.85546875" style="48" bestFit="1" customWidth="1"/>
    <col min="2820" max="2820" width="13.140625" style="48" bestFit="1" customWidth="1"/>
    <col min="2821" max="2822" width="12.7109375" style="48" bestFit="1" customWidth="1"/>
    <col min="2823" max="2823" width="13.7109375" style="48" bestFit="1" customWidth="1"/>
    <col min="2824" max="2824" width="14" style="48" bestFit="1" customWidth="1"/>
    <col min="2825" max="2825" width="12.7109375" style="48" bestFit="1" customWidth="1"/>
    <col min="2826" max="3063" width="9.140625" style="48"/>
    <col min="3064" max="3065" width="5.140625" style="48" customWidth="1"/>
    <col min="3066" max="3066" width="6.28515625" style="48" customWidth="1"/>
    <col min="3067" max="3067" width="5.7109375" style="48" customWidth="1"/>
    <col min="3068" max="3068" width="49.85546875" style="48" customWidth="1"/>
    <col min="3069" max="3069" width="0" style="48" hidden="1" customWidth="1"/>
    <col min="3070" max="3071" width="11.5703125" style="48" customWidth="1"/>
    <col min="3072" max="3072" width="11.7109375" style="48" customWidth="1"/>
    <col min="3073" max="3073" width="16.28515625" style="48" bestFit="1" customWidth="1"/>
    <col min="3074" max="3074" width="11.42578125" style="48" bestFit="1" customWidth="1"/>
    <col min="3075" max="3075" width="11.85546875" style="48" bestFit="1" customWidth="1"/>
    <col min="3076" max="3076" width="13.140625" style="48" bestFit="1" customWidth="1"/>
    <col min="3077" max="3078" width="12.7109375" style="48" bestFit="1" customWidth="1"/>
    <col min="3079" max="3079" width="13.7109375" style="48" bestFit="1" customWidth="1"/>
    <col min="3080" max="3080" width="14" style="48" bestFit="1" customWidth="1"/>
    <col min="3081" max="3081" width="12.7109375" style="48" bestFit="1" customWidth="1"/>
    <col min="3082" max="3319" width="9.140625" style="48"/>
    <col min="3320" max="3321" width="5.140625" style="48" customWidth="1"/>
    <col min="3322" max="3322" width="6.28515625" style="48" customWidth="1"/>
    <col min="3323" max="3323" width="5.7109375" style="48" customWidth="1"/>
    <col min="3324" max="3324" width="49.85546875" style="48" customWidth="1"/>
    <col min="3325" max="3325" width="0" style="48" hidden="1" customWidth="1"/>
    <col min="3326" max="3327" width="11.5703125" style="48" customWidth="1"/>
    <col min="3328" max="3328" width="11.7109375" style="48" customWidth="1"/>
    <col min="3329" max="3329" width="16.28515625" style="48" bestFit="1" customWidth="1"/>
    <col min="3330" max="3330" width="11.42578125" style="48" bestFit="1" customWidth="1"/>
    <col min="3331" max="3331" width="11.85546875" style="48" bestFit="1" customWidth="1"/>
    <col min="3332" max="3332" width="13.140625" style="48" bestFit="1" customWidth="1"/>
    <col min="3333" max="3334" width="12.7109375" style="48" bestFit="1" customWidth="1"/>
    <col min="3335" max="3335" width="13.7109375" style="48" bestFit="1" customWidth="1"/>
    <col min="3336" max="3336" width="14" style="48" bestFit="1" customWidth="1"/>
    <col min="3337" max="3337" width="12.7109375" style="48" bestFit="1" customWidth="1"/>
    <col min="3338" max="3575" width="9.140625" style="48"/>
    <col min="3576" max="3577" width="5.140625" style="48" customWidth="1"/>
    <col min="3578" max="3578" width="6.28515625" style="48" customWidth="1"/>
    <col min="3579" max="3579" width="5.7109375" style="48" customWidth="1"/>
    <col min="3580" max="3580" width="49.85546875" style="48" customWidth="1"/>
    <col min="3581" max="3581" width="0" style="48" hidden="1" customWidth="1"/>
    <col min="3582" max="3583" width="11.5703125" style="48" customWidth="1"/>
    <col min="3584" max="3584" width="11.7109375" style="48" customWidth="1"/>
    <col min="3585" max="3585" width="16.28515625" style="48" bestFit="1" customWidth="1"/>
    <col min="3586" max="3586" width="11.42578125" style="48" bestFit="1" customWidth="1"/>
    <col min="3587" max="3587" width="11.85546875" style="48" bestFit="1" customWidth="1"/>
    <col min="3588" max="3588" width="13.140625" style="48" bestFit="1" customWidth="1"/>
    <col min="3589" max="3590" width="12.7109375" style="48" bestFit="1" customWidth="1"/>
    <col min="3591" max="3591" width="13.7109375" style="48" bestFit="1" customWidth="1"/>
    <col min="3592" max="3592" width="14" style="48" bestFit="1" customWidth="1"/>
    <col min="3593" max="3593" width="12.7109375" style="48" bestFit="1" customWidth="1"/>
    <col min="3594" max="3831" width="9.140625" style="48"/>
    <col min="3832" max="3833" width="5.140625" style="48" customWidth="1"/>
    <col min="3834" max="3834" width="6.28515625" style="48" customWidth="1"/>
    <col min="3835" max="3835" width="5.7109375" style="48" customWidth="1"/>
    <col min="3836" max="3836" width="49.85546875" style="48" customWidth="1"/>
    <col min="3837" max="3837" width="0" style="48" hidden="1" customWidth="1"/>
    <col min="3838" max="3839" width="11.5703125" style="48" customWidth="1"/>
    <col min="3840" max="3840" width="11.7109375" style="48" customWidth="1"/>
    <col min="3841" max="3841" width="16.28515625" style="48" bestFit="1" customWidth="1"/>
    <col min="3842" max="3842" width="11.42578125" style="48" bestFit="1" customWidth="1"/>
    <col min="3843" max="3843" width="11.85546875" style="48" bestFit="1" customWidth="1"/>
    <col min="3844" max="3844" width="13.140625" style="48" bestFit="1" customWidth="1"/>
    <col min="3845" max="3846" width="12.7109375" style="48" bestFit="1" customWidth="1"/>
    <col min="3847" max="3847" width="13.7109375" style="48" bestFit="1" customWidth="1"/>
    <col min="3848" max="3848" width="14" style="48" bestFit="1" customWidth="1"/>
    <col min="3849" max="3849" width="12.7109375" style="48" bestFit="1" customWidth="1"/>
    <col min="3850" max="4087" width="9.140625" style="48"/>
    <col min="4088" max="4089" width="5.140625" style="48" customWidth="1"/>
    <col min="4090" max="4090" width="6.28515625" style="48" customWidth="1"/>
    <col min="4091" max="4091" width="5.7109375" style="48" customWidth="1"/>
    <col min="4092" max="4092" width="49.85546875" style="48" customWidth="1"/>
    <col min="4093" max="4093" width="0" style="48" hidden="1" customWidth="1"/>
    <col min="4094" max="4095" width="11.5703125" style="48" customWidth="1"/>
    <col min="4096" max="4096" width="11.7109375" style="48" customWidth="1"/>
    <col min="4097" max="4097" width="16.28515625" style="48" bestFit="1" customWidth="1"/>
    <col min="4098" max="4098" width="11.42578125" style="48" bestFit="1" customWidth="1"/>
    <col min="4099" max="4099" width="11.85546875" style="48" bestFit="1" customWidth="1"/>
    <col min="4100" max="4100" width="13.140625" style="48" bestFit="1" customWidth="1"/>
    <col min="4101" max="4102" width="12.7109375" style="48" bestFit="1" customWidth="1"/>
    <col min="4103" max="4103" width="13.7109375" style="48" bestFit="1" customWidth="1"/>
    <col min="4104" max="4104" width="14" style="48" bestFit="1" customWidth="1"/>
    <col min="4105" max="4105" width="12.7109375" style="48" bestFit="1" customWidth="1"/>
    <col min="4106" max="4343" width="9.140625" style="48"/>
    <col min="4344" max="4345" width="5.140625" style="48" customWidth="1"/>
    <col min="4346" max="4346" width="6.28515625" style="48" customWidth="1"/>
    <col min="4347" max="4347" width="5.7109375" style="48" customWidth="1"/>
    <col min="4348" max="4348" width="49.85546875" style="48" customWidth="1"/>
    <col min="4349" max="4349" width="0" style="48" hidden="1" customWidth="1"/>
    <col min="4350" max="4351" width="11.5703125" style="48" customWidth="1"/>
    <col min="4352" max="4352" width="11.7109375" style="48" customWidth="1"/>
    <col min="4353" max="4353" width="16.28515625" style="48" bestFit="1" customWidth="1"/>
    <col min="4354" max="4354" width="11.42578125" style="48" bestFit="1" customWidth="1"/>
    <col min="4355" max="4355" width="11.85546875" style="48" bestFit="1" customWidth="1"/>
    <col min="4356" max="4356" width="13.140625" style="48" bestFit="1" customWidth="1"/>
    <col min="4357" max="4358" width="12.7109375" style="48" bestFit="1" customWidth="1"/>
    <col min="4359" max="4359" width="13.7109375" style="48" bestFit="1" customWidth="1"/>
    <col min="4360" max="4360" width="14" style="48" bestFit="1" customWidth="1"/>
    <col min="4361" max="4361" width="12.7109375" style="48" bestFit="1" customWidth="1"/>
    <col min="4362" max="4599" width="9.140625" style="48"/>
    <col min="4600" max="4601" width="5.140625" style="48" customWidth="1"/>
    <col min="4602" max="4602" width="6.28515625" style="48" customWidth="1"/>
    <col min="4603" max="4603" width="5.7109375" style="48" customWidth="1"/>
    <col min="4604" max="4604" width="49.85546875" style="48" customWidth="1"/>
    <col min="4605" max="4605" width="0" style="48" hidden="1" customWidth="1"/>
    <col min="4606" max="4607" width="11.5703125" style="48" customWidth="1"/>
    <col min="4608" max="4608" width="11.7109375" style="48" customWidth="1"/>
    <col min="4609" max="4609" width="16.28515625" style="48" bestFit="1" customWidth="1"/>
    <col min="4610" max="4610" width="11.42578125" style="48" bestFit="1" customWidth="1"/>
    <col min="4611" max="4611" width="11.85546875" style="48" bestFit="1" customWidth="1"/>
    <col min="4612" max="4612" width="13.140625" style="48" bestFit="1" customWidth="1"/>
    <col min="4613" max="4614" width="12.7109375" style="48" bestFit="1" customWidth="1"/>
    <col min="4615" max="4615" width="13.7109375" style="48" bestFit="1" customWidth="1"/>
    <col min="4616" max="4616" width="14" style="48" bestFit="1" customWidth="1"/>
    <col min="4617" max="4617" width="12.7109375" style="48" bestFit="1" customWidth="1"/>
    <col min="4618" max="4855" width="9.140625" style="48"/>
    <col min="4856" max="4857" width="5.140625" style="48" customWidth="1"/>
    <col min="4858" max="4858" width="6.28515625" style="48" customWidth="1"/>
    <col min="4859" max="4859" width="5.7109375" style="48" customWidth="1"/>
    <col min="4860" max="4860" width="49.85546875" style="48" customWidth="1"/>
    <col min="4861" max="4861" width="0" style="48" hidden="1" customWidth="1"/>
    <col min="4862" max="4863" width="11.5703125" style="48" customWidth="1"/>
    <col min="4864" max="4864" width="11.7109375" style="48" customWidth="1"/>
    <col min="4865" max="4865" width="16.28515625" style="48" bestFit="1" customWidth="1"/>
    <col min="4866" max="4866" width="11.42578125" style="48" bestFit="1" customWidth="1"/>
    <col min="4867" max="4867" width="11.85546875" style="48" bestFit="1" customWidth="1"/>
    <col min="4868" max="4868" width="13.140625" style="48" bestFit="1" customWidth="1"/>
    <col min="4869" max="4870" width="12.7109375" style="48" bestFit="1" customWidth="1"/>
    <col min="4871" max="4871" width="13.7109375" style="48" bestFit="1" customWidth="1"/>
    <col min="4872" max="4872" width="14" style="48" bestFit="1" customWidth="1"/>
    <col min="4873" max="4873" width="12.7109375" style="48" bestFit="1" customWidth="1"/>
    <col min="4874" max="5111" width="9.140625" style="48"/>
    <col min="5112" max="5113" width="5.140625" style="48" customWidth="1"/>
    <col min="5114" max="5114" width="6.28515625" style="48" customWidth="1"/>
    <col min="5115" max="5115" width="5.7109375" style="48" customWidth="1"/>
    <col min="5116" max="5116" width="49.85546875" style="48" customWidth="1"/>
    <col min="5117" max="5117" width="0" style="48" hidden="1" customWidth="1"/>
    <col min="5118" max="5119" width="11.5703125" style="48" customWidth="1"/>
    <col min="5120" max="5120" width="11.7109375" style="48" customWidth="1"/>
    <col min="5121" max="5121" width="16.28515625" style="48" bestFit="1" customWidth="1"/>
    <col min="5122" max="5122" width="11.42578125" style="48" bestFit="1" customWidth="1"/>
    <col min="5123" max="5123" width="11.85546875" style="48" bestFit="1" customWidth="1"/>
    <col min="5124" max="5124" width="13.140625" style="48" bestFit="1" customWidth="1"/>
    <col min="5125" max="5126" width="12.7109375" style="48" bestFit="1" customWidth="1"/>
    <col min="5127" max="5127" width="13.7109375" style="48" bestFit="1" customWidth="1"/>
    <col min="5128" max="5128" width="14" style="48" bestFit="1" customWidth="1"/>
    <col min="5129" max="5129" width="12.7109375" style="48" bestFit="1" customWidth="1"/>
    <col min="5130" max="5367" width="9.140625" style="48"/>
    <col min="5368" max="5369" width="5.140625" style="48" customWidth="1"/>
    <col min="5370" max="5370" width="6.28515625" style="48" customWidth="1"/>
    <col min="5371" max="5371" width="5.7109375" style="48" customWidth="1"/>
    <col min="5372" max="5372" width="49.85546875" style="48" customWidth="1"/>
    <col min="5373" max="5373" width="0" style="48" hidden="1" customWidth="1"/>
    <col min="5374" max="5375" width="11.5703125" style="48" customWidth="1"/>
    <col min="5376" max="5376" width="11.7109375" style="48" customWidth="1"/>
    <col min="5377" max="5377" width="16.28515625" style="48" bestFit="1" customWidth="1"/>
    <col min="5378" max="5378" width="11.42578125" style="48" bestFit="1" customWidth="1"/>
    <col min="5379" max="5379" width="11.85546875" style="48" bestFit="1" customWidth="1"/>
    <col min="5380" max="5380" width="13.140625" style="48" bestFit="1" customWidth="1"/>
    <col min="5381" max="5382" width="12.7109375" style="48" bestFit="1" customWidth="1"/>
    <col min="5383" max="5383" width="13.7109375" style="48" bestFit="1" customWidth="1"/>
    <col min="5384" max="5384" width="14" style="48" bestFit="1" customWidth="1"/>
    <col min="5385" max="5385" width="12.7109375" style="48" bestFit="1" customWidth="1"/>
    <col min="5386" max="5623" width="9.140625" style="48"/>
    <col min="5624" max="5625" width="5.140625" style="48" customWidth="1"/>
    <col min="5626" max="5626" width="6.28515625" style="48" customWidth="1"/>
    <col min="5627" max="5627" width="5.7109375" style="48" customWidth="1"/>
    <col min="5628" max="5628" width="49.85546875" style="48" customWidth="1"/>
    <col min="5629" max="5629" width="0" style="48" hidden="1" customWidth="1"/>
    <col min="5630" max="5631" width="11.5703125" style="48" customWidth="1"/>
    <col min="5632" max="5632" width="11.7109375" style="48" customWidth="1"/>
    <col min="5633" max="5633" width="16.28515625" style="48" bestFit="1" customWidth="1"/>
    <col min="5634" max="5634" width="11.42578125" style="48" bestFit="1" customWidth="1"/>
    <col min="5635" max="5635" width="11.85546875" style="48" bestFit="1" customWidth="1"/>
    <col min="5636" max="5636" width="13.140625" style="48" bestFit="1" customWidth="1"/>
    <col min="5637" max="5638" width="12.7109375" style="48" bestFit="1" customWidth="1"/>
    <col min="5639" max="5639" width="13.7109375" style="48" bestFit="1" customWidth="1"/>
    <col min="5640" max="5640" width="14" style="48" bestFit="1" customWidth="1"/>
    <col min="5641" max="5641" width="12.7109375" style="48" bestFit="1" customWidth="1"/>
    <col min="5642" max="5879" width="9.140625" style="48"/>
    <col min="5880" max="5881" width="5.140625" style="48" customWidth="1"/>
    <col min="5882" max="5882" width="6.28515625" style="48" customWidth="1"/>
    <col min="5883" max="5883" width="5.7109375" style="48" customWidth="1"/>
    <col min="5884" max="5884" width="49.85546875" style="48" customWidth="1"/>
    <col min="5885" max="5885" width="0" style="48" hidden="1" customWidth="1"/>
    <col min="5886" max="5887" width="11.5703125" style="48" customWidth="1"/>
    <col min="5888" max="5888" width="11.7109375" style="48" customWidth="1"/>
    <col min="5889" max="5889" width="16.28515625" style="48" bestFit="1" customWidth="1"/>
    <col min="5890" max="5890" width="11.42578125" style="48" bestFit="1" customWidth="1"/>
    <col min="5891" max="5891" width="11.85546875" style="48" bestFit="1" customWidth="1"/>
    <col min="5892" max="5892" width="13.140625" style="48" bestFit="1" customWidth="1"/>
    <col min="5893" max="5894" width="12.7109375" style="48" bestFit="1" customWidth="1"/>
    <col min="5895" max="5895" width="13.7109375" style="48" bestFit="1" customWidth="1"/>
    <col min="5896" max="5896" width="14" style="48" bestFit="1" customWidth="1"/>
    <col min="5897" max="5897" width="12.7109375" style="48" bestFit="1" customWidth="1"/>
    <col min="5898" max="6135" width="9.140625" style="48"/>
    <col min="6136" max="6137" width="5.140625" style="48" customWidth="1"/>
    <col min="6138" max="6138" width="6.28515625" style="48" customWidth="1"/>
    <col min="6139" max="6139" width="5.7109375" style="48" customWidth="1"/>
    <col min="6140" max="6140" width="49.85546875" style="48" customWidth="1"/>
    <col min="6141" max="6141" width="0" style="48" hidden="1" customWidth="1"/>
    <col min="6142" max="6143" width="11.5703125" style="48" customWidth="1"/>
    <col min="6144" max="6144" width="11.7109375" style="48" customWidth="1"/>
    <col min="6145" max="6145" width="16.28515625" style="48" bestFit="1" customWidth="1"/>
    <col min="6146" max="6146" width="11.42578125" style="48" bestFit="1" customWidth="1"/>
    <col min="6147" max="6147" width="11.85546875" style="48" bestFit="1" customWidth="1"/>
    <col min="6148" max="6148" width="13.140625" style="48" bestFit="1" customWidth="1"/>
    <col min="6149" max="6150" width="12.7109375" style="48" bestFit="1" customWidth="1"/>
    <col min="6151" max="6151" width="13.7109375" style="48" bestFit="1" customWidth="1"/>
    <col min="6152" max="6152" width="14" style="48" bestFit="1" customWidth="1"/>
    <col min="6153" max="6153" width="12.7109375" style="48" bestFit="1" customWidth="1"/>
    <col min="6154" max="6391" width="9.140625" style="48"/>
    <col min="6392" max="6393" width="5.140625" style="48" customWidth="1"/>
    <col min="6394" max="6394" width="6.28515625" style="48" customWidth="1"/>
    <col min="6395" max="6395" width="5.7109375" style="48" customWidth="1"/>
    <col min="6396" max="6396" width="49.85546875" style="48" customWidth="1"/>
    <col min="6397" max="6397" width="0" style="48" hidden="1" customWidth="1"/>
    <col min="6398" max="6399" width="11.5703125" style="48" customWidth="1"/>
    <col min="6400" max="6400" width="11.7109375" style="48" customWidth="1"/>
    <col min="6401" max="6401" width="16.28515625" style="48" bestFit="1" customWidth="1"/>
    <col min="6402" max="6402" width="11.42578125" style="48" bestFit="1" customWidth="1"/>
    <col min="6403" max="6403" width="11.85546875" style="48" bestFit="1" customWidth="1"/>
    <col min="6404" max="6404" width="13.140625" style="48" bestFit="1" customWidth="1"/>
    <col min="6405" max="6406" width="12.7109375" style="48" bestFit="1" customWidth="1"/>
    <col min="6407" max="6407" width="13.7109375" style="48" bestFit="1" customWidth="1"/>
    <col min="6408" max="6408" width="14" style="48" bestFit="1" customWidth="1"/>
    <col min="6409" max="6409" width="12.7109375" style="48" bestFit="1" customWidth="1"/>
    <col min="6410" max="6647" width="9.140625" style="48"/>
    <col min="6648" max="6649" width="5.140625" style="48" customWidth="1"/>
    <col min="6650" max="6650" width="6.28515625" style="48" customWidth="1"/>
    <col min="6651" max="6651" width="5.7109375" style="48" customWidth="1"/>
    <col min="6652" max="6652" width="49.85546875" style="48" customWidth="1"/>
    <col min="6653" max="6653" width="0" style="48" hidden="1" customWidth="1"/>
    <col min="6654" max="6655" width="11.5703125" style="48" customWidth="1"/>
    <col min="6656" max="6656" width="11.7109375" style="48" customWidth="1"/>
    <col min="6657" max="6657" width="16.28515625" style="48" bestFit="1" customWidth="1"/>
    <col min="6658" max="6658" width="11.42578125" style="48" bestFit="1" customWidth="1"/>
    <col min="6659" max="6659" width="11.85546875" style="48" bestFit="1" customWidth="1"/>
    <col min="6660" max="6660" width="13.140625" style="48" bestFit="1" customWidth="1"/>
    <col min="6661" max="6662" width="12.7109375" style="48" bestFit="1" customWidth="1"/>
    <col min="6663" max="6663" width="13.7109375" style="48" bestFit="1" customWidth="1"/>
    <col min="6664" max="6664" width="14" style="48" bestFit="1" customWidth="1"/>
    <col min="6665" max="6665" width="12.7109375" style="48" bestFit="1" customWidth="1"/>
    <col min="6666" max="6903" width="9.140625" style="48"/>
    <col min="6904" max="6905" width="5.140625" style="48" customWidth="1"/>
    <col min="6906" max="6906" width="6.28515625" style="48" customWidth="1"/>
    <col min="6907" max="6907" width="5.7109375" style="48" customWidth="1"/>
    <col min="6908" max="6908" width="49.85546875" style="48" customWidth="1"/>
    <col min="6909" max="6909" width="0" style="48" hidden="1" customWidth="1"/>
    <col min="6910" max="6911" width="11.5703125" style="48" customWidth="1"/>
    <col min="6912" max="6912" width="11.7109375" style="48" customWidth="1"/>
    <col min="6913" max="6913" width="16.28515625" style="48" bestFit="1" customWidth="1"/>
    <col min="6914" max="6914" width="11.42578125" style="48" bestFit="1" customWidth="1"/>
    <col min="6915" max="6915" width="11.85546875" style="48" bestFit="1" customWidth="1"/>
    <col min="6916" max="6916" width="13.140625" style="48" bestFit="1" customWidth="1"/>
    <col min="6917" max="6918" width="12.7109375" style="48" bestFit="1" customWidth="1"/>
    <col min="6919" max="6919" width="13.7109375" style="48" bestFit="1" customWidth="1"/>
    <col min="6920" max="6920" width="14" style="48" bestFit="1" customWidth="1"/>
    <col min="6921" max="6921" width="12.7109375" style="48" bestFit="1" customWidth="1"/>
    <col min="6922" max="7159" width="9.140625" style="48"/>
    <col min="7160" max="7161" width="5.140625" style="48" customWidth="1"/>
    <col min="7162" max="7162" width="6.28515625" style="48" customWidth="1"/>
    <col min="7163" max="7163" width="5.7109375" style="48" customWidth="1"/>
    <col min="7164" max="7164" width="49.85546875" style="48" customWidth="1"/>
    <col min="7165" max="7165" width="0" style="48" hidden="1" customWidth="1"/>
    <col min="7166" max="7167" width="11.5703125" style="48" customWidth="1"/>
    <col min="7168" max="7168" width="11.7109375" style="48" customWidth="1"/>
    <col min="7169" max="7169" width="16.28515625" style="48" bestFit="1" customWidth="1"/>
    <col min="7170" max="7170" width="11.42578125" style="48" bestFit="1" customWidth="1"/>
    <col min="7171" max="7171" width="11.85546875" style="48" bestFit="1" customWidth="1"/>
    <col min="7172" max="7172" width="13.140625" style="48" bestFit="1" customWidth="1"/>
    <col min="7173" max="7174" width="12.7109375" style="48" bestFit="1" customWidth="1"/>
    <col min="7175" max="7175" width="13.7109375" style="48" bestFit="1" customWidth="1"/>
    <col min="7176" max="7176" width="14" style="48" bestFit="1" customWidth="1"/>
    <col min="7177" max="7177" width="12.7109375" style="48" bestFit="1" customWidth="1"/>
    <col min="7178" max="7415" width="9.140625" style="48"/>
    <col min="7416" max="7417" width="5.140625" style="48" customWidth="1"/>
    <col min="7418" max="7418" width="6.28515625" style="48" customWidth="1"/>
    <col min="7419" max="7419" width="5.7109375" style="48" customWidth="1"/>
    <col min="7420" max="7420" width="49.85546875" style="48" customWidth="1"/>
    <col min="7421" max="7421" width="0" style="48" hidden="1" customWidth="1"/>
    <col min="7422" max="7423" width="11.5703125" style="48" customWidth="1"/>
    <col min="7424" max="7424" width="11.7109375" style="48" customWidth="1"/>
    <col min="7425" max="7425" width="16.28515625" style="48" bestFit="1" customWidth="1"/>
    <col min="7426" max="7426" width="11.42578125" style="48" bestFit="1" customWidth="1"/>
    <col min="7427" max="7427" width="11.85546875" style="48" bestFit="1" customWidth="1"/>
    <col min="7428" max="7428" width="13.140625" style="48" bestFit="1" customWidth="1"/>
    <col min="7429" max="7430" width="12.7109375" style="48" bestFit="1" customWidth="1"/>
    <col min="7431" max="7431" width="13.7109375" style="48" bestFit="1" customWidth="1"/>
    <col min="7432" max="7432" width="14" style="48" bestFit="1" customWidth="1"/>
    <col min="7433" max="7433" width="12.7109375" style="48" bestFit="1" customWidth="1"/>
    <col min="7434" max="7671" width="9.140625" style="48"/>
    <col min="7672" max="7673" width="5.140625" style="48" customWidth="1"/>
    <col min="7674" max="7674" width="6.28515625" style="48" customWidth="1"/>
    <col min="7675" max="7675" width="5.7109375" style="48" customWidth="1"/>
    <col min="7676" max="7676" width="49.85546875" style="48" customWidth="1"/>
    <col min="7677" max="7677" width="0" style="48" hidden="1" customWidth="1"/>
    <col min="7678" max="7679" width="11.5703125" style="48" customWidth="1"/>
    <col min="7680" max="7680" width="11.7109375" style="48" customWidth="1"/>
    <col min="7681" max="7681" width="16.28515625" style="48" bestFit="1" customWidth="1"/>
    <col min="7682" max="7682" width="11.42578125" style="48" bestFit="1" customWidth="1"/>
    <col min="7683" max="7683" width="11.85546875" style="48" bestFit="1" customWidth="1"/>
    <col min="7684" max="7684" width="13.140625" style="48" bestFit="1" customWidth="1"/>
    <col min="7685" max="7686" width="12.7109375" style="48" bestFit="1" customWidth="1"/>
    <col min="7687" max="7687" width="13.7109375" style="48" bestFit="1" customWidth="1"/>
    <col min="7688" max="7688" width="14" style="48" bestFit="1" customWidth="1"/>
    <col min="7689" max="7689" width="12.7109375" style="48" bestFit="1" customWidth="1"/>
    <col min="7690" max="7927" width="9.140625" style="48"/>
    <col min="7928" max="7929" width="5.140625" style="48" customWidth="1"/>
    <col min="7930" max="7930" width="6.28515625" style="48" customWidth="1"/>
    <col min="7931" max="7931" width="5.7109375" style="48" customWidth="1"/>
    <col min="7932" max="7932" width="49.85546875" style="48" customWidth="1"/>
    <col min="7933" max="7933" width="0" style="48" hidden="1" customWidth="1"/>
    <col min="7934" max="7935" width="11.5703125" style="48" customWidth="1"/>
    <col min="7936" max="7936" width="11.7109375" style="48" customWidth="1"/>
    <col min="7937" max="7937" width="16.28515625" style="48" bestFit="1" customWidth="1"/>
    <col min="7938" max="7938" width="11.42578125" style="48" bestFit="1" customWidth="1"/>
    <col min="7939" max="7939" width="11.85546875" style="48" bestFit="1" customWidth="1"/>
    <col min="7940" max="7940" width="13.140625" style="48" bestFit="1" customWidth="1"/>
    <col min="7941" max="7942" width="12.7109375" style="48" bestFit="1" customWidth="1"/>
    <col min="7943" max="7943" width="13.7109375" style="48" bestFit="1" customWidth="1"/>
    <col min="7944" max="7944" width="14" style="48" bestFit="1" customWidth="1"/>
    <col min="7945" max="7945" width="12.7109375" style="48" bestFit="1" customWidth="1"/>
    <col min="7946" max="8183" width="9.140625" style="48"/>
    <col min="8184" max="8185" width="5.140625" style="48" customWidth="1"/>
    <col min="8186" max="8186" width="6.28515625" style="48" customWidth="1"/>
    <col min="8187" max="8187" width="5.7109375" style="48" customWidth="1"/>
    <col min="8188" max="8188" width="49.85546875" style="48" customWidth="1"/>
    <col min="8189" max="8189" width="0" style="48" hidden="1" customWidth="1"/>
    <col min="8190" max="8191" width="11.5703125" style="48" customWidth="1"/>
    <col min="8192" max="8192" width="11.7109375" style="48" customWidth="1"/>
    <col min="8193" max="8193" width="16.28515625" style="48" bestFit="1" customWidth="1"/>
    <col min="8194" max="8194" width="11.42578125" style="48" bestFit="1" customWidth="1"/>
    <col min="8195" max="8195" width="11.85546875" style="48" bestFit="1" customWidth="1"/>
    <col min="8196" max="8196" width="13.140625" style="48" bestFit="1" customWidth="1"/>
    <col min="8197" max="8198" width="12.7109375" style="48" bestFit="1" customWidth="1"/>
    <col min="8199" max="8199" width="13.7109375" style="48" bestFit="1" customWidth="1"/>
    <col min="8200" max="8200" width="14" style="48" bestFit="1" customWidth="1"/>
    <col min="8201" max="8201" width="12.7109375" style="48" bestFit="1" customWidth="1"/>
    <col min="8202" max="8439" width="9.140625" style="48"/>
    <col min="8440" max="8441" width="5.140625" style="48" customWidth="1"/>
    <col min="8442" max="8442" width="6.28515625" style="48" customWidth="1"/>
    <col min="8443" max="8443" width="5.7109375" style="48" customWidth="1"/>
    <col min="8444" max="8444" width="49.85546875" style="48" customWidth="1"/>
    <col min="8445" max="8445" width="0" style="48" hidden="1" customWidth="1"/>
    <col min="8446" max="8447" width="11.5703125" style="48" customWidth="1"/>
    <col min="8448" max="8448" width="11.7109375" style="48" customWidth="1"/>
    <col min="8449" max="8449" width="16.28515625" style="48" bestFit="1" customWidth="1"/>
    <col min="8450" max="8450" width="11.42578125" style="48" bestFit="1" customWidth="1"/>
    <col min="8451" max="8451" width="11.85546875" style="48" bestFit="1" customWidth="1"/>
    <col min="8452" max="8452" width="13.140625" style="48" bestFit="1" customWidth="1"/>
    <col min="8453" max="8454" width="12.7109375" style="48" bestFit="1" customWidth="1"/>
    <col min="8455" max="8455" width="13.7109375" style="48" bestFit="1" customWidth="1"/>
    <col min="8456" max="8456" width="14" style="48" bestFit="1" customWidth="1"/>
    <col min="8457" max="8457" width="12.7109375" style="48" bestFit="1" customWidth="1"/>
    <col min="8458" max="8695" width="9.140625" style="48"/>
    <col min="8696" max="8697" width="5.140625" style="48" customWidth="1"/>
    <col min="8698" max="8698" width="6.28515625" style="48" customWidth="1"/>
    <col min="8699" max="8699" width="5.7109375" style="48" customWidth="1"/>
    <col min="8700" max="8700" width="49.85546875" style="48" customWidth="1"/>
    <col min="8701" max="8701" width="0" style="48" hidden="1" customWidth="1"/>
    <col min="8702" max="8703" width="11.5703125" style="48" customWidth="1"/>
    <col min="8704" max="8704" width="11.7109375" style="48" customWidth="1"/>
    <col min="8705" max="8705" width="16.28515625" style="48" bestFit="1" customWidth="1"/>
    <col min="8706" max="8706" width="11.42578125" style="48" bestFit="1" customWidth="1"/>
    <col min="8707" max="8707" width="11.85546875" style="48" bestFit="1" customWidth="1"/>
    <col min="8708" max="8708" width="13.140625" style="48" bestFit="1" customWidth="1"/>
    <col min="8709" max="8710" width="12.7109375" style="48" bestFit="1" customWidth="1"/>
    <col min="8711" max="8711" width="13.7109375" style="48" bestFit="1" customWidth="1"/>
    <col min="8712" max="8712" width="14" style="48" bestFit="1" customWidth="1"/>
    <col min="8713" max="8713" width="12.7109375" style="48" bestFit="1" customWidth="1"/>
    <col min="8714" max="8951" width="9.140625" style="48"/>
    <col min="8952" max="8953" width="5.140625" style="48" customWidth="1"/>
    <col min="8954" max="8954" width="6.28515625" style="48" customWidth="1"/>
    <col min="8955" max="8955" width="5.7109375" style="48" customWidth="1"/>
    <col min="8956" max="8956" width="49.85546875" style="48" customWidth="1"/>
    <col min="8957" max="8957" width="0" style="48" hidden="1" customWidth="1"/>
    <col min="8958" max="8959" width="11.5703125" style="48" customWidth="1"/>
    <col min="8960" max="8960" width="11.7109375" style="48" customWidth="1"/>
    <col min="8961" max="8961" width="16.28515625" style="48" bestFit="1" customWidth="1"/>
    <col min="8962" max="8962" width="11.42578125" style="48" bestFit="1" customWidth="1"/>
    <col min="8963" max="8963" width="11.85546875" style="48" bestFit="1" customWidth="1"/>
    <col min="8964" max="8964" width="13.140625" style="48" bestFit="1" customWidth="1"/>
    <col min="8965" max="8966" width="12.7109375" style="48" bestFit="1" customWidth="1"/>
    <col min="8967" max="8967" width="13.7109375" style="48" bestFit="1" customWidth="1"/>
    <col min="8968" max="8968" width="14" style="48" bestFit="1" customWidth="1"/>
    <col min="8969" max="8969" width="12.7109375" style="48" bestFit="1" customWidth="1"/>
    <col min="8970" max="9207" width="9.140625" style="48"/>
    <col min="9208" max="9209" width="5.140625" style="48" customWidth="1"/>
    <col min="9210" max="9210" width="6.28515625" style="48" customWidth="1"/>
    <col min="9211" max="9211" width="5.7109375" style="48" customWidth="1"/>
    <col min="9212" max="9212" width="49.85546875" style="48" customWidth="1"/>
    <col min="9213" max="9213" width="0" style="48" hidden="1" customWidth="1"/>
    <col min="9214" max="9215" width="11.5703125" style="48" customWidth="1"/>
    <col min="9216" max="9216" width="11.7109375" style="48" customWidth="1"/>
    <col min="9217" max="9217" width="16.28515625" style="48" bestFit="1" customWidth="1"/>
    <col min="9218" max="9218" width="11.42578125" style="48" bestFit="1" customWidth="1"/>
    <col min="9219" max="9219" width="11.85546875" style="48" bestFit="1" customWidth="1"/>
    <col min="9220" max="9220" width="13.140625" style="48" bestFit="1" customWidth="1"/>
    <col min="9221" max="9222" width="12.7109375" style="48" bestFit="1" customWidth="1"/>
    <col min="9223" max="9223" width="13.7109375" style="48" bestFit="1" customWidth="1"/>
    <col min="9224" max="9224" width="14" style="48" bestFit="1" customWidth="1"/>
    <col min="9225" max="9225" width="12.7109375" style="48" bestFit="1" customWidth="1"/>
    <col min="9226" max="9463" width="9.140625" style="48"/>
    <col min="9464" max="9465" width="5.140625" style="48" customWidth="1"/>
    <col min="9466" max="9466" width="6.28515625" style="48" customWidth="1"/>
    <col min="9467" max="9467" width="5.7109375" style="48" customWidth="1"/>
    <col min="9468" max="9468" width="49.85546875" style="48" customWidth="1"/>
    <col min="9469" max="9469" width="0" style="48" hidden="1" customWidth="1"/>
    <col min="9470" max="9471" width="11.5703125" style="48" customWidth="1"/>
    <col min="9472" max="9472" width="11.7109375" style="48" customWidth="1"/>
    <col min="9473" max="9473" width="16.28515625" style="48" bestFit="1" customWidth="1"/>
    <col min="9474" max="9474" width="11.42578125" style="48" bestFit="1" customWidth="1"/>
    <col min="9475" max="9475" width="11.85546875" style="48" bestFit="1" customWidth="1"/>
    <col min="9476" max="9476" width="13.140625" style="48" bestFit="1" customWidth="1"/>
    <col min="9477" max="9478" width="12.7109375" style="48" bestFit="1" customWidth="1"/>
    <col min="9479" max="9479" width="13.7109375" style="48" bestFit="1" customWidth="1"/>
    <col min="9480" max="9480" width="14" style="48" bestFit="1" customWidth="1"/>
    <col min="9481" max="9481" width="12.7109375" style="48" bestFit="1" customWidth="1"/>
    <col min="9482" max="9719" width="9.140625" style="48"/>
    <col min="9720" max="9721" width="5.140625" style="48" customWidth="1"/>
    <col min="9722" max="9722" width="6.28515625" style="48" customWidth="1"/>
    <col min="9723" max="9723" width="5.7109375" style="48" customWidth="1"/>
    <col min="9724" max="9724" width="49.85546875" style="48" customWidth="1"/>
    <col min="9725" max="9725" width="0" style="48" hidden="1" customWidth="1"/>
    <col min="9726" max="9727" width="11.5703125" style="48" customWidth="1"/>
    <col min="9728" max="9728" width="11.7109375" style="48" customWidth="1"/>
    <col min="9729" max="9729" width="16.28515625" style="48" bestFit="1" customWidth="1"/>
    <col min="9730" max="9730" width="11.42578125" style="48" bestFit="1" customWidth="1"/>
    <col min="9731" max="9731" width="11.85546875" style="48" bestFit="1" customWidth="1"/>
    <col min="9732" max="9732" width="13.140625" style="48" bestFit="1" customWidth="1"/>
    <col min="9733" max="9734" width="12.7109375" style="48" bestFit="1" customWidth="1"/>
    <col min="9735" max="9735" width="13.7109375" style="48" bestFit="1" customWidth="1"/>
    <col min="9736" max="9736" width="14" style="48" bestFit="1" customWidth="1"/>
    <col min="9737" max="9737" width="12.7109375" style="48" bestFit="1" customWidth="1"/>
    <col min="9738" max="9975" width="9.140625" style="48"/>
    <col min="9976" max="9977" width="5.140625" style="48" customWidth="1"/>
    <col min="9978" max="9978" width="6.28515625" style="48" customWidth="1"/>
    <col min="9979" max="9979" width="5.7109375" style="48" customWidth="1"/>
    <col min="9980" max="9980" width="49.85546875" style="48" customWidth="1"/>
    <col min="9981" max="9981" width="0" style="48" hidden="1" customWidth="1"/>
    <col min="9982" max="9983" width="11.5703125" style="48" customWidth="1"/>
    <col min="9984" max="9984" width="11.7109375" style="48" customWidth="1"/>
    <col min="9985" max="9985" width="16.28515625" style="48" bestFit="1" customWidth="1"/>
    <col min="9986" max="9986" width="11.42578125" style="48" bestFit="1" customWidth="1"/>
    <col min="9987" max="9987" width="11.85546875" style="48" bestFit="1" customWidth="1"/>
    <col min="9988" max="9988" width="13.140625" style="48" bestFit="1" customWidth="1"/>
    <col min="9989" max="9990" width="12.7109375" style="48" bestFit="1" customWidth="1"/>
    <col min="9991" max="9991" width="13.7109375" style="48" bestFit="1" customWidth="1"/>
    <col min="9992" max="9992" width="14" style="48" bestFit="1" customWidth="1"/>
    <col min="9993" max="9993" width="12.7109375" style="48" bestFit="1" customWidth="1"/>
    <col min="9994" max="10231" width="9.140625" style="48"/>
    <col min="10232" max="10233" width="5.140625" style="48" customWidth="1"/>
    <col min="10234" max="10234" width="6.28515625" style="48" customWidth="1"/>
    <col min="10235" max="10235" width="5.7109375" style="48" customWidth="1"/>
    <col min="10236" max="10236" width="49.85546875" style="48" customWidth="1"/>
    <col min="10237" max="10237" width="0" style="48" hidden="1" customWidth="1"/>
    <col min="10238" max="10239" width="11.5703125" style="48" customWidth="1"/>
    <col min="10240" max="10240" width="11.7109375" style="48" customWidth="1"/>
    <col min="10241" max="10241" width="16.28515625" style="48" bestFit="1" customWidth="1"/>
    <col min="10242" max="10242" width="11.42578125" style="48" bestFit="1" customWidth="1"/>
    <col min="10243" max="10243" width="11.85546875" style="48" bestFit="1" customWidth="1"/>
    <col min="10244" max="10244" width="13.140625" style="48" bestFit="1" customWidth="1"/>
    <col min="10245" max="10246" width="12.7109375" style="48" bestFit="1" customWidth="1"/>
    <col min="10247" max="10247" width="13.7109375" style="48" bestFit="1" customWidth="1"/>
    <col min="10248" max="10248" width="14" style="48" bestFit="1" customWidth="1"/>
    <col min="10249" max="10249" width="12.7109375" style="48" bestFit="1" customWidth="1"/>
    <col min="10250" max="10487" width="9.140625" style="48"/>
    <col min="10488" max="10489" width="5.140625" style="48" customWidth="1"/>
    <col min="10490" max="10490" width="6.28515625" style="48" customWidth="1"/>
    <col min="10491" max="10491" width="5.7109375" style="48" customWidth="1"/>
    <col min="10492" max="10492" width="49.85546875" style="48" customWidth="1"/>
    <col min="10493" max="10493" width="0" style="48" hidden="1" customWidth="1"/>
    <col min="10494" max="10495" width="11.5703125" style="48" customWidth="1"/>
    <col min="10496" max="10496" width="11.7109375" style="48" customWidth="1"/>
    <col min="10497" max="10497" width="16.28515625" style="48" bestFit="1" customWidth="1"/>
    <col min="10498" max="10498" width="11.42578125" style="48" bestFit="1" customWidth="1"/>
    <col min="10499" max="10499" width="11.85546875" style="48" bestFit="1" customWidth="1"/>
    <col min="10500" max="10500" width="13.140625" style="48" bestFit="1" customWidth="1"/>
    <col min="10501" max="10502" width="12.7109375" style="48" bestFit="1" customWidth="1"/>
    <col min="10503" max="10503" width="13.7109375" style="48" bestFit="1" customWidth="1"/>
    <col min="10504" max="10504" width="14" style="48" bestFit="1" customWidth="1"/>
    <col min="10505" max="10505" width="12.7109375" style="48" bestFit="1" customWidth="1"/>
    <col min="10506" max="10743" width="9.140625" style="48"/>
    <col min="10744" max="10745" width="5.140625" style="48" customWidth="1"/>
    <col min="10746" max="10746" width="6.28515625" style="48" customWidth="1"/>
    <col min="10747" max="10747" width="5.7109375" style="48" customWidth="1"/>
    <col min="10748" max="10748" width="49.85546875" style="48" customWidth="1"/>
    <col min="10749" max="10749" width="0" style="48" hidden="1" customWidth="1"/>
    <col min="10750" max="10751" width="11.5703125" style="48" customWidth="1"/>
    <col min="10752" max="10752" width="11.7109375" style="48" customWidth="1"/>
    <col min="10753" max="10753" width="16.28515625" style="48" bestFit="1" customWidth="1"/>
    <col min="10754" max="10754" width="11.42578125" style="48" bestFit="1" customWidth="1"/>
    <col min="10755" max="10755" width="11.85546875" style="48" bestFit="1" customWidth="1"/>
    <col min="10756" max="10756" width="13.140625" style="48" bestFit="1" customWidth="1"/>
    <col min="10757" max="10758" width="12.7109375" style="48" bestFit="1" customWidth="1"/>
    <col min="10759" max="10759" width="13.7109375" style="48" bestFit="1" customWidth="1"/>
    <col min="10760" max="10760" width="14" style="48" bestFit="1" customWidth="1"/>
    <col min="10761" max="10761" width="12.7109375" style="48" bestFit="1" customWidth="1"/>
    <col min="10762" max="10999" width="9.140625" style="48"/>
    <col min="11000" max="11001" width="5.140625" style="48" customWidth="1"/>
    <col min="11002" max="11002" width="6.28515625" style="48" customWidth="1"/>
    <col min="11003" max="11003" width="5.7109375" style="48" customWidth="1"/>
    <col min="11004" max="11004" width="49.85546875" style="48" customWidth="1"/>
    <col min="11005" max="11005" width="0" style="48" hidden="1" customWidth="1"/>
    <col min="11006" max="11007" width="11.5703125" style="48" customWidth="1"/>
    <col min="11008" max="11008" width="11.7109375" style="48" customWidth="1"/>
    <col min="11009" max="11009" width="16.28515625" style="48" bestFit="1" customWidth="1"/>
    <col min="11010" max="11010" width="11.42578125" style="48" bestFit="1" customWidth="1"/>
    <col min="11011" max="11011" width="11.85546875" style="48" bestFit="1" customWidth="1"/>
    <col min="11012" max="11012" width="13.140625" style="48" bestFit="1" customWidth="1"/>
    <col min="11013" max="11014" width="12.7109375" style="48" bestFit="1" customWidth="1"/>
    <col min="11015" max="11015" width="13.7109375" style="48" bestFit="1" customWidth="1"/>
    <col min="11016" max="11016" width="14" style="48" bestFit="1" customWidth="1"/>
    <col min="11017" max="11017" width="12.7109375" style="48" bestFit="1" customWidth="1"/>
    <col min="11018" max="11255" width="9.140625" style="48"/>
    <col min="11256" max="11257" width="5.140625" style="48" customWidth="1"/>
    <col min="11258" max="11258" width="6.28515625" style="48" customWidth="1"/>
    <col min="11259" max="11259" width="5.7109375" style="48" customWidth="1"/>
    <col min="11260" max="11260" width="49.85546875" style="48" customWidth="1"/>
    <col min="11261" max="11261" width="0" style="48" hidden="1" customWidth="1"/>
    <col min="11262" max="11263" width="11.5703125" style="48" customWidth="1"/>
    <col min="11264" max="11264" width="11.7109375" style="48" customWidth="1"/>
    <col min="11265" max="11265" width="16.28515625" style="48" bestFit="1" customWidth="1"/>
    <col min="11266" max="11266" width="11.42578125" style="48" bestFit="1" customWidth="1"/>
    <col min="11267" max="11267" width="11.85546875" style="48" bestFit="1" customWidth="1"/>
    <col min="11268" max="11268" width="13.140625" style="48" bestFit="1" customWidth="1"/>
    <col min="11269" max="11270" width="12.7109375" style="48" bestFit="1" customWidth="1"/>
    <col min="11271" max="11271" width="13.7109375" style="48" bestFit="1" customWidth="1"/>
    <col min="11272" max="11272" width="14" style="48" bestFit="1" customWidth="1"/>
    <col min="11273" max="11273" width="12.7109375" style="48" bestFit="1" customWidth="1"/>
    <col min="11274" max="11511" width="9.140625" style="48"/>
    <col min="11512" max="11513" width="5.140625" style="48" customWidth="1"/>
    <col min="11514" max="11514" width="6.28515625" style="48" customWidth="1"/>
    <col min="11515" max="11515" width="5.7109375" style="48" customWidth="1"/>
    <col min="11516" max="11516" width="49.85546875" style="48" customWidth="1"/>
    <col min="11517" max="11517" width="0" style="48" hidden="1" customWidth="1"/>
    <col min="11518" max="11519" width="11.5703125" style="48" customWidth="1"/>
    <col min="11520" max="11520" width="11.7109375" style="48" customWidth="1"/>
    <col min="11521" max="11521" width="16.28515625" style="48" bestFit="1" customWidth="1"/>
    <col min="11522" max="11522" width="11.42578125" style="48" bestFit="1" customWidth="1"/>
    <col min="11523" max="11523" width="11.85546875" style="48" bestFit="1" customWidth="1"/>
    <col min="11524" max="11524" width="13.140625" style="48" bestFit="1" customWidth="1"/>
    <col min="11525" max="11526" width="12.7109375" style="48" bestFit="1" customWidth="1"/>
    <col min="11527" max="11527" width="13.7109375" style="48" bestFit="1" customWidth="1"/>
    <col min="11528" max="11528" width="14" style="48" bestFit="1" customWidth="1"/>
    <col min="11529" max="11529" width="12.7109375" style="48" bestFit="1" customWidth="1"/>
    <col min="11530" max="11767" width="9.140625" style="48"/>
    <col min="11768" max="11769" width="5.140625" style="48" customWidth="1"/>
    <col min="11770" max="11770" width="6.28515625" style="48" customWidth="1"/>
    <col min="11771" max="11771" width="5.7109375" style="48" customWidth="1"/>
    <col min="11772" max="11772" width="49.85546875" style="48" customWidth="1"/>
    <col min="11773" max="11773" width="0" style="48" hidden="1" customWidth="1"/>
    <col min="11774" max="11775" width="11.5703125" style="48" customWidth="1"/>
    <col min="11776" max="11776" width="11.7109375" style="48" customWidth="1"/>
    <col min="11777" max="11777" width="16.28515625" style="48" bestFit="1" customWidth="1"/>
    <col min="11778" max="11778" width="11.42578125" style="48" bestFit="1" customWidth="1"/>
    <col min="11779" max="11779" width="11.85546875" style="48" bestFit="1" customWidth="1"/>
    <col min="11780" max="11780" width="13.140625" style="48" bestFit="1" customWidth="1"/>
    <col min="11781" max="11782" width="12.7109375" style="48" bestFit="1" customWidth="1"/>
    <col min="11783" max="11783" width="13.7109375" style="48" bestFit="1" customWidth="1"/>
    <col min="11784" max="11784" width="14" style="48" bestFit="1" customWidth="1"/>
    <col min="11785" max="11785" width="12.7109375" style="48" bestFit="1" customWidth="1"/>
    <col min="11786" max="12023" width="9.140625" style="48"/>
    <col min="12024" max="12025" width="5.140625" style="48" customWidth="1"/>
    <col min="12026" max="12026" width="6.28515625" style="48" customWidth="1"/>
    <col min="12027" max="12027" width="5.7109375" style="48" customWidth="1"/>
    <col min="12028" max="12028" width="49.85546875" style="48" customWidth="1"/>
    <col min="12029" max="12029" width="0" style="48" hidden="1" customWidth="1"/>
    <col min="12030" max="12031" width="11.5703125" style="48" customWidth="1"/>
    <col min="12032" max="12032" width="11.7109375" style="48" customWidth="1"/>
    <col min="12033" max="12033" width="16.28515625" style="48" bestFit="1" customWidth="1"/>
    <col min="12034" max="12034" width="11.42578125" style="48" bestFit="1" customWidth="1"/>
    <col min="12035" max="12035" width="11.85546875" style="48" bestFit="1" customWidth="1"/>
    <col min="12036" max="12036" width="13.140625" style="48" bestFit="1" customWidth="1"/>
    <col min="12037" max="12038" width="12.7109375" style="48" bestFit="1" customWidth="1"/>
    <col min="12039" max="12039" width="13.7109375" style="48" bestFit="1" customWidth="1"/>
    <col min="12040" max="12040" width="14" style="48" bestFit="1" customWidth="1"/>
    <col min="12041" max="12041" width="12.7109375" style="48" bestFit="1" customWidth="1"/>
    <col min="12042" max="12279" width="9.140625" style="48"/>
    <col min="12280" max="12281" width="5.140625" style="48" customWidth="1"/>
    <col min="12282" max="12282" width="6.28515625" style="48" customWidth="1"/>
    <col min="12283" max="12283" width="5.7109375" style="48" customWidth="1"/>
    <col min="12284" max="12284" width="49.85546875" style="48" customWidth="1"/>
    <col min="12285" max="12285" width="0" style="48" hidden="1" customWidth="1"/>
    <col min="12286" max="12287" width="11.5703125" style="48" customWidth="1"/>
    <col min="12288" max="12288" width="11.7109375" style="48" customWidth="1"/>
    <col min="12289" max="12289" width="16.28515625" style="48" bestFit="1" customWidth="1"/>
    <col min="12290" max="12290" width="11.42578125" style="48" bestFit="1" customWidth="1"/>
    <col min="12291" max="12291" width="11.85546875" style="48" bestFit="1" customWidth="1"/>
    <col min="12292" max="12292" width="13.140625" style="48" bestFit="1" customWidth="1"/>
    <col min="12293" max="12294" width="12.7109375" style="48" bestFit="1" customWidth="1"/>
    <col min="12295" max="12295" width="13.7109375" style="48" bestFit="1" customWidth="1"/>
    <col min="12296" max="12296" width="14" style="48" bestFit="1" customWidth="1"/>
    <col min="12297" max="12297" width="12.7109375" style="48" bestFit="1" customWidth="1"/>
    <col min="12298" max="12535" width="9.140625" style="48"/>
    <col min="12536" max="12537" width="5.140625" style="48" customWidth="1"/>
    <col min="12538" max="12538" width="6.28515625" style="48" customWidth="1"/>
    <col min="12539" max="12539" width="5.7109375" style="48" customWidth="1"/>
    <col min="12540" max="12540" width="49.85546875" style="48" customWidth="1"/>
    <col min="12541" max="12541" width="0" style="48" hidden="1" customWidth="1"/>
    <col min="12542" max="12543" width="11.5703125" style="48" customWidth="1"/>
    <col min="12544" max="12544" width="11.7109375" style="48" customWidth="1"/>
    <col min="12545" max="12545" width="16.28515625" style="48" bestFit="1" customWidth="1"/>
    <col min="12546" max="12546" width="11.42578125" style="48" bestFit="1" customWidth="1"/>
    <col min="12547" max="12547" width="11.85546875" style="48" bestFit="1" customWidth="1"/>
    <col min="12548" max="12548" width="13.140625" style="48" bestFit="1" customWidth="1"/>
    <col min="12549" max="12550" width="12.7109375" style="48" bestFit="1" customWidth="1"/>
    <col min="12551" max="12551" width="13.7109375" style="48" bestFit="1" customWidth="1"/>
    <col min="12552" max="12552" width="14" style="48" bestFit="1" customWidth="1"/>
    <col min="12553" max="12553" width="12.7109375" style="48" bestFit="1" customWidth="1"/>
    <col min="12554" max="12791" width="9.140625" style="48"/>
    <col min="12792" max="12793" width="5.140625" style="48" customWidth="1"/>
    <col min="12794" max="12794" width="6.28515625" style="48" customWidth="1"/>
    <col min="12795" max="12795" width="5.7109375" style="48" customWidth="1"/>
    <col min="12796" max="12796" width="49.85546875" style="48" customWidth="1"/>
    <col min="12797" max="12797" width="0" style="48" hidden="1" customWidth="1"/>
    <col min="12798" max="12799" width="11.5703125" style="48" customWidth="1"/>
    <col min="12800" max="12800" width="11.7109375" style="48" customWidth="1"/>
    <col min="12801" max="12801" width="16.28515625" style="48" bestFit="1" customWidth="1"/>
    <col min="12802" max="12802" width="11.42578125" style="48" bestFit="1" customWidth="1"/>
    <col min="12803" max="12803" width="11.85546875" style="48" bestFit="1" customWidth="1"/>
    <col min="12804" max="12804" width="13.140625" style="48" bestFit="1" customWidth="1"/>
    <col min="12805" max="12806" width="12.7109375" style="48" bestFit="1" customWidth="1"/>
    <col min="12807" max="12807" width="13.7109375" style="48" bestFit="1" customWidth="1"/>
    <col min="12808" max="12808" width="14" style="48" bestFit="1" customWidth="1"/>
    <col min="12809" max="12809" width="12.7109375" style="48" bestFit="1" customWidth="1"/>
    <col min="12810" max="13047" width="9.140625" style="48"/>
    <col min="13048" max="13049" width="5.140625" style="48" customWidth="1"/>
    <col min="13050" max="13050" width="6.28515625" style="48" customWidth="1"/>
    <col min="13051" max="13051" width="5.7109375" style="48" customWidth="1"/>
    <col min="13052" max="13052" width="49.85546875" style="48" customWidth="1"/>
    <col min="13053" max="13053" width="0" style="48" hidden="1" customWidth="1"/>
    <col min="13054" max="13055" width="11.5703125" style="48" customWidth="1"/>
    <col min="13056" max="13056" width="11.7109375" style="48" customWidth="1"/>
    <col min="13057" max="13057" width="16.28515625" style="48" bestFit="1" customWidth="1"/>
    <col min="13058" max="13058" width="11.42578125" style="48" bestFit="1" customWidth="1"/>
    <col min="13059" max="13059" width="11.85546875" style="48" bestFit="1" customWidth="1"/>
    <col min="13060" max="13060" width="13.140625" style="48" bestFit="1" customWidth="1"/>
    <col min="13061" max="13062" width="12.7109375" style="48" bestFit="1" customWidth="1"/>
    <col min="13063" max="13063" width="13.7109375" style="48" bestFit="1" customWidth="1"/>
    <col min="13064" max="13064" width="14" style="48" bestFit="1" customWidth="1"/>
    <col min="13065" max="13065" width="12.7109375" style="48" bestFit="1" customWidth="1"/>
    <col min="13066" max="13303" width="9.140625" style="48"/>
    <col min="13304" max="13305" width="5.140625" style="48" customWidth="1"/>
    <col min="13306" max="13306" width="6.28515625" style="48" customWidth="1"/>
    <col min="13307" max="13307" width="5.7109375" style="48" customWidth="1"/>
    <col min="13308" max="13308" width="49.85546875" style="48" customWidth="1"/>
    <col min="13309" max="13309" width="0" style="48" hidden="1" customWidth="1"/>
    <col min="13310" max="13311" width="11.5703125" style="48" customWidth="1"/>
    <col min="13312" max="13312" width="11.7109375" style="48" customWidth="1"/>
    <col min="13313" max="13313" width="16.28515625" style="48" bestFit="1" customWidth="1"/>
    <col min="13314" max="13314" width="11.42578125" style="48" bestFit="1" customWidth="1"/>
    <col min="13315" max="13315" width="11.85546875" style="48" bestFit="1" customWidth="1"/>
    <col min="13316" max="13316" width="13.140625" style="48" bestFit="1" customWidth="1"/>
    <col min="13317" max="13318" width="12.7109375" style="48" bestFit="1" customWidth="1"/>
    <col min="13319" max="13319" width="13.7109375" style="48" bestFit="1" customWidth="1"/>
    <col min="13320" max="13320" width="14" style="48" bestFit="1" customWidth="1"/>
    <col min="13321" max="13321" width="12.7109375" style="48" bestFit="1" customWidth="1"/>
    <col min="13322" max="13559" width="9.140625" style="48"/>
    <col min="13560" max="13561" width="5.140625" style="48" customWidth="1"/>
    <col min="13562" max="13562" width="6.28515625" style="48" customWidth="1"/>
    <col min="13563" max="13563" width="5.7109375" style="48" customWidth="1"/>
    <col min="13564" max="13564" width="49.85546875" style="48" customWidth="1"/>
    <col min="13565" max="13565" width="0" style="48" hidden="1" customWidth="1"/>
    <col min="13566" max="13567" width="11.5703125" style="48" customWidth="1"/>
    <col min="13568" max="13568" width="11.7109375" style="48" customWidth="1"/>
    <col min="13569" max="13569" width="16.28515625" style="48" bestFit="1" customWidth="1"/>
    <col min="13570" max="13570" width="11.42578125" style="48" bestFit="1" customWidth="1"/>
    <col min="13571" max="13571" width="11.85546875" style="48" bestFit="1" customWidth="1"/>
    <col min="13572" max="13572" width="13.140625" style="48" bestFit="1" customWidth="1"/>
    <col min="13573" max="13574" width="12.7109375" style="48" bestFit="1" customWidth="1"/>
    <col min="13575" max="13575" width="13.7109375" style="48" bestFit="1" customWidth="1"/>
    <col min="13576" max="13576" width="14" style="48" bestFit="1" customWidth="1"/>
    <col min="13577" max="13577" width="12.7109375" style="48" bestFit="1" customWidth="1"/>
    <col min="13578" max="13815" width="9.140625" style="48"/>
    <col min="13816" max="13817" width="5.140625" style="48" customWidth="1"/>
    <col min="13818" max="13818" width="6.28515625" style="48" customWidth="1"/>
    <col min="13819" max="13819" width="5.7109375" style="48" customWidth="1"/>
    <col min="13820" max="13820" width="49.85546875" style="48" customWidth="1"/>
    <col min="13821" max="13821" width="0" style="48" hidden="1" customWidth="1"/>
    <col min="13822" max="13823" width="11.5703125" style="48" customWidth="1"/>
    <col min="13824" max="13824" width="11.7109375" style="48" customWidth="1"/>
    <col min="13825" max="13825" width="16.28515625" style="48" bestFit="1" customWidth="1"/>
    <col min="13826" max="13826" width="11.42578125" style="48" bestFit="1" customWidth="1"/>
    <col min="13827" max="13827" width="11.85546875" style="48" bestFit="1" customWidth="1"/>
    <col min="13828" max="13828" width="13.140625" style="48" bestFit="1" customWidth="1"/>
    <col min="13829" max="13830" width="12.7109375" style="48" bestFit="1" customWidth="1"/>
    <col min="13831" max="13831" width="13.7109375" style="48" bestFit="1" customWidth="1"/>
    <col min="13832" max="13832" width="14" style="48" bestFit="1" customWidth="1"/>
    <col min="13833" max="13833" width="12.7109375" style="48" bestFit="1" customWidth="1"/>
    <col min="13834" max="14071" width="9.140625" style="48"/>
    <col min="14072" max="14073" width="5.140625" style="48" customWidth="1"/>
    <col min="14074" max="14074" width="6.28515625" style="48" customWidth="1"/>
    <col min="14075" max="14075" width="5.7109375" style="48" customWidth="1"/>
    <col min="14076" max="14076" width="49.85546875" style="48" customWidth="1"/>
    <col min="14077" max="14077" width="0" style="48" hidden="1" customWidth="1"/>
    <col min="14078" max="14079" width="11.5703125" style="48" customWidth="1"/>
    <col min="14080" max="14080" width="11.7109375" style="48" customWidth="1"/>
    <col min="14081" max="14081" width="16.28515625" style="48" bestFit="1" customWidth="1"/>
    <col min="14082" max="14082" width="11.42578125" style="48" bestFit="1" customWidth="1"/>
    <col min="14083" max="14083" width="11.85546875" style="48" bestFit="1" customWidth="1"/>
    <col min="14084" max="14084" width="13.140625" style="48" bestFit="1" customWidth="1"/>
    <col min="14085" max="14086" width="12.7109375" style="48" bestFit="1" customWidth="1"/>
    <col min="14087" max="14087" width="13.7109375" style="48" bestFit="1" customWidth="1"/>
    <col min="14088" max="14088" width="14" style="48" bestFit="1" customWidth="1"/>
    <col min="14089" max="14089" width="12.7109375" style="48" bestFit="1" customWidth="1"/>
    <col min="14090" max="14327" width="9.140625" style="48"/>
    <col min="14328" max="14329" width="5.140625" style="48" customWidth="1"/>
    <col min="14330" max="14330" width="6.28515625" style="48" customWidth="1"/>
    <col min="14331" max="14331" width="5.7109375" style="48" customWidth="1"/>
    <col min="14332" max="14332" width="49.85546875" style="48" customWidth="1"/>
    <col min="14333" max="14333" width="0" style="48" hidden="1" customWidth="1"/>
    <col min="14334" max="14335" width="11.5703125" style="48" customWidth="1"/>
    <col min="14336" max="14336" width="11.7109375" style="48" customWidth="1"/>
    <col min="14337" max="14337" width="16.28515625" style="48" bestFit="1" customWidth="1"/>
    <col min="14338" max="14338" width="11.42578125" style="48" bestFit="1" customWidth="1"/>
    <col min="14339" max="14339" width="11.85546875" style="48" bestFit="1" customWidth="1"/>
    <col min="14340" max="14340" width="13.140625" style="48" bestFit="1" customWidth="1"/>
    <col min="14341" max="14342" width="12.7109375" style="48" bestFit="1" customWidth="1"/>
    <col min="14343" max="14343" width="13.7109375" style="48" bestFit="1" customWidth="1"/>
    <col min="14344" max="14344" width="14" style="48" bestFit="1" customWidth="1"/>
    <col min="14345" max="14345" width="12.7109375" style="48" bestFit="1" customWidth="1"/>
    <col min="14346" max="14583" width="9.140625" style="48"/>
    <col min="14584" max="14585" width="5.140625" style="48" customWidth="1"/>
    <col min="14586" max="14586" width="6.28515625" style="48" customWidth="1"/>
    <col min="14587" max="14587" width="5.7109375" style="48" customWidth="1"/>
    <col min="14588" max="14588" width="49.85546875" style="48" customWidth="1"/>
    <col min="14589" max="14589" width="0" style="48" hidden="1" customWidth="1"/>
    <col min="14590" max="14591" width="11.5703125" style="48" customWidth="1"/>
    <col min="14592" max="14592" width="11.7109375" style="48" customWidth="1"/>
    <col min="14593" max="14593" width="16.28515625" style="48" bestFit="1" customWidth="1"/>
    <col min="14594" max="14594" width="11.42578125" style="48" bestFit="1" customWidth="1"/>
    <col min="14595" max="14595" width="11.85546875" style="48" bestFit="1" customWidth="1"/>
    <col min="14596" max="14596" width="13.140625" style="48" bestFit="1" customWidth="1"/>
    <col min="14597" max="14598" width="12.7109375" style="48" bestFit="1" customWidth="1"/>
    <col min="14599" max="14599" width="13.7109375" style="48" bestFit="1" customWidth="1"/>
    <col min="14600" max="14600" width="14" style="48" bestFit="1" customWidth="1"/>
    <col min="14601" max="14601" width="12.7109375" style="48" bestFit="1" customWidth="1"/>
    <col min="14602" max="14839" width="9.140625" style="48"/>
    <col min="14840" max="14841" width="5.140625" style="48" customWidth="1"/>
    <col min="14842" max="14842" width="6.28515625" style="48" customWidth="1"/>
    <col min="14843" max="14843" width="5.7109375" style="48" customWidth="1"/>
    <col min="14844" max="14844" width="49.85546875" style="48" customWidth="1"/>
    <col min="14845" max="14845" width="0" style="48" hidden="1" customWidth="1"/>
    <col min="14846" max="14847" width="11.5703125" style="48" customWidth="1"/>
    <col min="14848" max="14848" width="11.7109375" style="48" customWidth="1"/>
    <col min="14849" max="14849" width="16.28515625" style="48" bestFit="1" customWidth="1"/>
    <col min="14850" max="14850" width="11.42578125" style="48" bestFit="1" customWidth="1"/>
    <col min="14851" max="14851" width="11.85546875" style="48" bestFit="1" customWidth="1"/>
    <col min="14852" max="14852" width="13.140625" style="48" bestFit="1" customWidth="1"/>
    <col min="14853" max="14854" width="12.7109375" style="48" bestFit="1" customWidth="1"/>
    <col min="14855" max="14855" width="13.7109375" style="48" bestFit="1" customWidth="1"/>
    <col min="14856" max="14856" width="14" style="48" bestFit="1" customWidth="1"/>
    <col min="14857" max="14857" width="12.7109375" style="48" bestFit="1" customWidth="1"/>
    <col min="14858" max="15095" width="9.140625" style="48"/>
    <col min="15096" max="15097" width="5.140625" style="48" customWidth="1"/>
    <col min="15098" max="15098" width="6.28515625" style="48" customWidth="1"/>
    <col min="15099" max="15099" width="5.7109375" style="48" customWidth="1"/>
    <col min="15100" max="15100" width="49.85546875" style="48" customWidth="1"/>
    <col min="15101" max="15101" width="0" style="48" hidden="1" customWidth="1"/>
    <col min="15102" max="15103" width="11.5703125" style="48" customWidth="1"/>
    <col min="15104" max="15104" width="11.7109375" style="48" customWidth="1"/>
    <col min="15105" max="15105" width="16.28515625" style="48" bestFit="1" customWidth="1"/>
    <col min="15106" max="15106" width="11.42578125" style="48" bestFit="1" customWidth="1"/>
    <col min="15107" max="15107" width="11.85546875" style="48" bestFit="1" customWidth="1"/>
    <col min="15108" max="15108" width="13.140625" style="48" bestFit="1" customWidth="1"/>
    <col min="15109" max="15110" width="12.7109375" style="48" bestFit="1" customWidth="1"/>
    <col min="15111" max="15111" width="13.7109375" style="48" bestFit="1" customWidth="1"/>
    <col min="15112" max="15112" width="14" style="48" bestFit="1" customWidth="1"/>
    <col min="15113" max="15113" width="12.7109375" style="48" bestFit="1" customWidth="1"/>
    <col min="15114" max="15351" width="9.140625" style="48"/>
    <col min="15352" max="15353" width="5.140625" style="48" customWidth="1"/>
    <col min="15354" max="15354" width="6.28515625" style="48" customWidth="1"/>
    <col min="15355" max="15355" width="5.7109375" style="48" customWidth="1"/>
    <col min="15356" max="15356" width="49.85546875" style="48" customWidth="1"/>
    <col min="15357" max="15357" width="0" style="48" hidden="1" customWidth="1"/>
    <col min="15358" max="15359" width="11.5703125" style="48" customWidth="1"/>
    <col min="15360" max="15360" width="11.7109375" style="48" customWidth="1"/>
    <col min="15361" max="15361" width="16.28515625" style="48" bestFit="1" customWidth="1"/>
    <col min="15362" max="15362" width="11.42578125" style="48" bestFit="1" customWidth="1"/>
    <col min="15363" max="15363" width="11.85546875" style="48" bestFit="1" customWidth="1"/>
    <col min="15364" max="15364" width="13.140625" style="48" bestFit="1" customWidth="1"/>
    <col min="15365" max="15366" width="12.7109375" style="48" bestFit="1" customWidth="1"/>
    <col min="15367" max="15367" width="13.7109375" style="48" bestFit="1" customWidth="1"/>
    <col min="15368" max="15368" width="14" style="48" bestFit="1" customWidth="1"/>
    <col min="15369" max="15369" width="12.7109375" style="48" bestFit="1" customWidth="1"/>
    <col min="15370" max="15607" width="9.140625" style="48"/>
    <col min="15608" max="15609" width="5.140625" style="48" customWidth="1"/>
    <col min="15610" max="15610" width="6.28515625" style="48" customWidth="1"/>
    <col min="15611" max="15611" width="5.7109375" style="48" customWidth="1"/>
    <col min="15612" max="15612" width="49.85546875" style="48" customWidth="1"/>
    <col min="15613" max="15613" width="0" style="48" hidden="1" customWidth="1"/>
    <col min="15614" max="15615" width="11.5703125" style="48" customWidth="1"/>
    <col min="15616" max="15616" width="11.7109375" style="48" customWidth="1"/>
    <col min="15617" max="15617" width="16.28515625" style="48" bestFit="1" customWidth="1"/>
    <col min="15618" max="15618" width="11.42578125" style="48" bestFit="1" customWidth="1"/>
    <col min="15619" max="15619" width="11.85546875" style="48" bestFit="1" customWidth="1"/>
    <col min="15620" max="15620" width="13.140625" style="48" bestFit="1" customWidth="1"/>
    <col min="15621" max="15622" width="12.7109375" style="48" bestFit="1" customWidth="1"/>
    <col min="15623" max="15623" width="13.7109375" style="48" bestFit="1" customWidth="1"/>
    <col min="15624" max="15624" width="14" style="48" bestFit="1" customWidth="1"/>
    <col min="15625" max="15625" width="12.7109375" style="48" bestFit="1" customWidth="1"/>
    <col min="15626" max="15863" width="9.140625" style="48"/>
    <col min="15864" max="15865" width="5.140625" style="48" customWidth="1"/>
    <col min="15866" max="15866" width="6.28515625" style="48" customWidth="1"/>
    <col min="15867" max="15867" width="5.7109375" style="48" customWidth="1"/>
    <col min="15868" max="15868" width="49.85546875" style="48" customWidth="1"/>
    <col min="15869" max="15869" width="0" style="48" hidden="1" customWidth="1"/>
    <col min="15870" max="15871" width="11.5703125" style="48" customWidth="1"/>
    <col min="15872" max="15872" width="11.7109375" style="48" customWidth="1"/>
    <col min="15873" max="15873" width="16.28515625" style="48" bestFit="1" customWidth="1"/>
    <col min="15874" max="15874" width="11.42578125" style="48" bestFit="1" customWidth="1"/>
    <col min="15875" max="15875" width="11.85546875" style="48" bestFit="1" customWidth="1"/>
    <col min="15876" max="15876" width="13.140625" style="48" bestFit="1" customWidth="1"/>
    <col min="15877" max="15878" width="12.7109375" style="48" bestFit="1" customWidth="1"/>
    <col min="15879" max="15879" width="13.7109375" style="48" bestFit="1" customWidth="1"/>
    <col min="15880" max="15880" width="14" style="48" bestFit="1" customWidth="1"/>
    <col min="15881" max="15881" width="12.7109375" style="48" bestFit="1" customWidth="1"/>
    <col min="15882" max="16119" width="9.140625" style="48"/>
    <col min="16120" max="16121" width="5.140625" style="48" customWidth="1"/>
    <col min="16122" max="16122" width="6.28515625" style="48" customWidth="1"/>
    <col min="16123" max="16123" width="5.7109375" style="48" customWidth="1"/>
    <col min="16124" max="16124" width="49.85546875" style="48" customWidth="1"/>
    <col min="16125" max="16125" width="0" style="48" hidden="1" customWidth="1"/>
    <col min="16126" max="16127" width="11.5703125" style="48" customWidth="1"/>
    <col min="16128" max="16128" width="11.7109375" style="48" customWidth="1"/>
    <col min="16129" max="16129" width="16.28515625" style="48" bestFit="1" customWidth="1"/>
    <col min="16130" max="16130" width="11.42578125" style="48" bestFit="1" customWidth="1"/>
    <col min="16131" max="16131" width="11.85546875" style="48" bestFit="1" customWidth="1"/>
    <col min="16132" max="16132" width="13.140625" style="48" bestFit="1" customWidth="1"/>
    <col min="16133" max="16134" width="12.7109375" style="48" bestFit="1" customWidth="1"/>
    <col min="16135" max="16135" width="13.7109375" style="48" bestFit="1" customWidth="1"/>
    <col min="16136" max="16136" width="14" style="48" bestFit="1" customWidth="1"/>
    <col min="16137" max="16137" width="12.7109375" style="48" bestFit="1" customWidth="1"/>
    <col min="16138" max="16384" width="9.140625" style="48"/>
  </cols>
  <sheetData>
    <row r="2" spans="1:12" s="43" customFormat="1" ht="19.5" x14ac:dyDescent="0.35">
      <c r="A2" s="122" t="s">
        <v>180</v>
      </c>
      <c r="B2" s="122"/>
      <c r="C2" s="122"/>
      <c r="D2" s="122"/>
      <c r="E2" s="122"/>
      <c r="F2" s="122"/>
      <c r="G2" s="122"/>
      <c r="H2" s="122"/>
      <c r="I2" s="42"/>
    </row>
    <row r="3" spans="1:12" s="43" customFormat="1" x14ac:dyDescent="0.35">
      <c r="A3" s="123" t="s">
        <v>181</v>
      </c>
      <c r="B3" s="123"/>
      <c r="C3" s="123"/>
      <c r="D3" s="123"/>
      <c r="E3" s="123"/>
      <c r="F3" s="123"/>
      <c r="G3" s="123"/>
      <c r="H3" s="123"/>
      <c r="I3" s="44"/>
    </row>
    <row r="4" spans="1:12" s="43" customFormat="1" x14ac:dyDescent="0.35">
      <c r="A4" s="43" t="s">
        <v>182</v>
      </c>
      <c r="B4" s="45"/>
      <c r="C4" s="46"/>
      <c r="D4" s="46"/>
      <c r="E4" s="47"/>
      <c r="G4" s="48"/>
      <c r="H4" s="48"/>
    </row>
    <row r="5" spans="1:12" s="43" customFormat="1" x14ac:dyDescent="0.35">
      <c r="A5" s="49"/>
      <c r="B5" s="50"/>
      <c r="C5" s="51"/>
      <c r="D5" s="51"/>
      <c r="E5" s="52"/>
      <c r="F5" s="48"/>
      <c r="G5" s="53" t="s">
        <v>183</v>
      </c>
      <c r="H5" s="53"/>
      <c r="I5" s="54"/>
    </row>
    <row r="6" spans="1:12" s="55" customFormat="1" ht="12.75" customHeight="1" x14ac:dyDescent="0.25">
      <c r="A6" s="121" t="s">
        <v>184</v>
      </c>
      <c r="B6" s="124" t="s">
        <v>185</v>
      </c>
      <c r="C6" s="125" t="s">
        <v>186</v>
      </c>
      <c r="D6" s="125" t="s">
        <v>187</v>
      </c>
      <c r="E6" s="126" t="s">
        <v>188</v>
      </c>
      <c r="F6" s="127" t="s">
        <v>189</v>
      </c>
      <c r="G6" s="121" t="s">
        <v>190</v>
      </c>
      <c r="H6" s="128" t="s">
        <v>191</v>
      </c>
      <c r="I6" s="128"/>
    </row>
    <row r="7" spans="1:12" s="56" customFormat="1" ht="25.5" x14ac:dyDescent="0.25">
      <c r="A7" s="121"/>
      <c r="B7" s="124"/>
      <c r="C7" s="125"/>
      <c r="D7" s="125"/>
      <c r="E7" s="126"/>
      <c r="F7" s="127"/>
      <c r="G7" s="121"/>
      <c r="H7" s="15" t="s">
        <v>8</v>
      </c>
      <c r="I7" s="15" t="s">
        <v>9</v>
      </c>
    </row>
    <row r="8" spans="1:12" s="56" customFormat="1" ht="15" x14ac:dyDescent="0.25">
      <c r="A8" s="57" t="s">
        <v>10</v>
      </c>
      <c r="B8" s="57" t="s">
        <v>192</v>
      </c>
      <c r="C8" s="57" t="s">
        <v>193</v>
      </c>
      <c r="D8" s="57" t="s">
        <v>194</v>
      </c>
      <c r="E8" s="57" t="s">
        <v>195</v>
      </c>
      <c r="F8" s="58"/>
      <c r="G8" s="57" t="s">
        <v>196</v>
      </c>
      <c r="H8" s="57" t="s">
        <v>197</v>
      </c>
      <c r="I8" s="57" t="s">
        <v>198</v>
      </c>
    </row>
    <row r="9" spans="1:12" s="66" customFormat="1" ht="48.75" customHeight="1" x14ac:dyDescent="0.25">
      <c r="A9" s="59">
        <v>2000</v>
      </c>
      <c r="B9" s="60" t="s">
        <v>199</v>
      </c>
      <c r="C9" s="61" t="s">
        <v>14</v>
      </c>
      <c r="D9" s="62" t="s">
        <v>14</v>
      </c>
      <c r="E9" s="63" t="s">
        <v>200</v>
      </c>
      <c r="F9" s="64"/>
      <c r="G9" s="65">
        <f>+H9+I9-Лист1!D137</f>
        <v>302776.61800000002</v>
      </c>
      <c r="H9" s="65">
        <f>+H10+H46+H64+H90+H143+H163+H183+H212+H242+H273+H305</f>
        <v>182212.80000000002</v>
      </c>
      <c r="I9" s="65">
        <f>+I10+I46+I64+I90+I143+I163+I183+I212+I242+I273+I305</f>
        <v>161342.978</v>
      </c>
      <c r="J9" s="114"/>
      <c r="K9" s="114"/>
      <c r="L9" s="114"/>
    </row>
    <row r="10" spans="1:12" s="70" customFormat="1" ht="58.5" customHeight="1" x14ac:dyDescent="0.25">
      <c r="A10" s="67">
        <v>2100</v>
      </c>
      <c r="B10" s="12" t="s">
        <v>201</v>
      </c>
      <c r="C10" s="12" t="s">
        <v>202</v>
      </c>
      <c r="D10" s="12" t="s">
        <v>202</v>
      </c>
      <c r="E10" s="68" t="s">
        <v>203</v>
      </c>
      <c r="F10" s="69" t="s">
        <v>204</v>
      </c>
      <c r="G10" s="22">
        <v>134488</v>
      </c>
      <c r="H10" s="22">
        <f>+H12+H17+H21+H26+H29+H32+H35+H38</f>
        <v>91495.445999999996</v>
      </c>
      <c r="I10" s="22">
        <f>+I12+I17+I21+I26+I29+I32+I35+I38</f>
        <v>57375</v>
      </c>
    </row>
    <row r="11" spans="1:12" x14ac:dyDescent="0.35">
      <c r="A11" s="29"/>
      <c r="B11" s="12"/>
      <c r="C11" s="12"/>
      <c r="D11" s="12"/>
      <c r="E11" s="71" t="s">
        <v>7</v>
      </c>
      <c r="F11" s="72"/>
      <c r="G11" s="73"/>
      <c r="H11" s="73"/>
      <c r="I11" s="73"/>
      <c r="J11" s="115"/>
      <c r="K11" s="115"/>
      <c r="L11" s="115"/>
    </row>
    <row r="12" spans="1:12" s="77" customFormat="1" ht="35.25" customHeight="1" x14ac:dyDescent="0.35">
      <c r="A12" s="29">
        <v>2110</v>
      </c>
      <c r="B12" s="12" t="s">
        <v>201</v>
      </c>
      <c r="C12" s="12" t="s">
        <v>10</v>
      </c>
      <c r="D12" s="12" t="s">
        <v>202</v>
      </c>
      <c r="E12" s="74" t="s">
        <v>205</v>
      </c>
      <c r="F12" s="75" t="s">
        <v>206</v>
      </c>
      <c r="G12" s="76">
        <f>+H12+I12</f>
        <v>81755</v>
      </c>
      <c r="H12" s="73">
        <f>+H14</f>
        <v>80555</v>
      </c>
      <c r="I12" s="73">
        <f>+I14</f>
        <v>1200</v>
      </c>
    </row>
    <row r="13" spans="1:12" s="77" customFormat="1" ht="10.5" hidden="1" customHeight="1" x14ac:dyDescent="0.35">
      <c r="A13" s="29"/>
      <c r="B13" s="12"/>
      <c r="C13" s="12"/>
      <c r="D13" s="12"/>
      <c r="E13" s="71" t="s">
        <v>31</v>
      </c>
      <c r="F13" s="75"/>
      <c r="G13" s="76">
        <f t="shared" ref="G13:G76" si="0">+H13+I13</f>
        <v>85727.394</v>
      </c>
      <c r="H13" s="73">
        <f>0.704+85726.69</f>
        <v>85727.394</v>
      </c>
      <c r="I13" s="76"/>
    </row>
    <row r="14" spans="1:12" ht="15" customHeight="1" x14ac:dyDescent="0.35">
      <c r="A14" s="29">
        <v>2111</v>
      </c>
      <c r="B14" s="12" t="s">
        <v>201</v>
      </c>
      <c r="C14" s="12" t="s">
        <v>10</v>
      </c>
      <c r="D14" s="12" t="s">
        <v>10</v>
      </c>
      <c r="E14" s="71" t="s">
        <v>207</v>
      </c>
      <c r="F14" s="72" t="s">
        <v>208</v>
      </c>
      <c r="G14" s="76">
        <f>+H14+I14</f>
        <v>81755</v>
      </c>
      <c r="H14" s="73">
        <v>80555</v>
      </c>
      <c r="I14" s="73">
        <v>1200</v>
      </c>
    </row>
    <row r="15" spans="1:12" x14ac:dyDescent="0.35">
      <c r="A15" s="29">
        <v>2112</v>
      </c>
      <c r="B15" s="12" t="s">
        <v>201</v>
      </c>
      <c r="C15" s="12" t="s">
        <v>10</v>
      </c>
      <c r="D15" s="12" t="s">
        <v>192</v>
      </c>
      <c r="E15" s="71" t="s">
        <v>209</v>
      </c>
      <c r="F15" s="72" t="s">
        <v>210</v>
      </c>
      <c r="G15" s="76">
        <f t="shared" si="0"/>
        <v>0</v>
      </c>
      <c r="H15" s="73"/>
      <c r="I15" s="73"/>
    </row>
    <row r="16" spans="1:12" x14ac:dyDescent="0.35">
      <c r="A16" s="29">
        <v>2113</v>
      </c>
      <c r="B16" s="12" t="s">
        <v>201</v>
      </c>
      <c r="C16" s="12" t="s">
        <v>10</v>
      </c>
      <c r="D16" s="12" t="s">
        <v>193</v>
      </c>
      <c r="E16" s="71" t="s">
        <v>211</v>
      </c>
      <c r="F16" s="72" t="s">
        <v>212</v>
      </c>
      <c r="G16" s="76">
        <f t="shared" si="0"/>
        <v>0</v>
      </c>
      <c r="H16" s="73"/>
      <c r="I16" s="73"/>
    </row>
    <row r="17" spans="1:9" ht="13.5" customHeight="1" x14ac:dyDescent="0.35">
      <c r="A17" s="29">
        <v>2120</v>
      </c>
      <c r="B17" s="12" t="s">
        <v>201</v>
      </c>
      <c r="C17" s="12" t="s">
        <v>192</v>
      </c>
      <c r="D17" s="12" t="s">
        <v>202</v>
      </c>
      <c r="E17" s="74" t="s">
        <v>213</v>
      </c>
      <c r="F17" s="78" t="s">
        <v>214</v>
      </c>
      <c r="G17" s="76">
        <f t="shared" si="0"/>
        <v>0</v>
      </c>
      <c r="H17" s="73">
        <v>0</v>
      </c>
      <c r="I17" s="73">
        <v>0</v>
      </c>
    </row>
    <row r="18" spans="1:9" s="77" customFormat="1" ht="10.5" hidden="1" customHeight="1" x14ac:dyDescent="0.35">
      <c r="A18" s="29"/>
      <c r="B18" s="12"/>
      <c r="C18" s="12"/>
      <c r="D18" s="12"/>
      <c r="E18" s="71" t="s">
        <v>31</v>
      </c>
      <c r="F18" s="75"/>
      <c r="G18" s="76">
        <f t="shared" si="0"/>
        <v>0</v>
      </c>
      <c r="H18" s="76"/>
      <c r="I18" s="76"/>
    </row>
    <row r="19" spans="1:9" ht="15.75" customHeight="1" x14ac:dyDescent="0.35">
      <c r="A19" s="29">
        <v>2121</v>
      </c>
      <c r="B19" s="12" t="s">
        <v>201</v>
      </c>
      <c r="C19" s="12" t="s">
        <v>192</v>
      </c>
      <c r="D19" s="12" t="s">
        <v>10</v>
      </c>
      <c r="E19" s="79" t="s">
        <v>215</v>
      </c>
      <c r="F19" s="72" t="s">
        <v>216</v>
      </c>
      <c r="G19" s="76">
        <f t="shared" si="0"/>
        <v>0</v>
      </c>
      <c r="H19" s="73"/>
      <c r="I19" s="73"/>
    </row>
    <row r="20" spans="1:9" ht="23.25" customHeight="1" x14ac:dyDescent="0.35">
      <c r="A20" s="29">
        <v>2122</v>
      </c>
      <c r="B20" s="12" t="s">
        <v>201</v>
      </c>
      <c r="C20" s="12" t="s">
        <v>192</v>
      </c>
      <c r="D20" s="12" t="s">
        <v>192</v>
      </c>
      <c r="E20" s="71" t="s">
        <v>217</v>
      </c>
      <c r="F20" s="72" t="s">
        <v>218</v>
      </c>
      <c r="G20" s="76">
        <f t="shared" si="0"/>
        <v>0</v>
      </c>
      <c r="H20" s="73"/>
      <c r="I20" s="73"/>
    </row>
    <row r="21" spans="1:9" ht="12.75" customHeight="1" x14ac:dyDescent="0.35">
      <c r="A21" s="29">
        <v>2130</v>
      </c>
      <c r="B21" s="12" t="s">
        <v>201</v>
      </c>
      <c r="C21" s="12" t="s">
        <v>193</v>
      </c>
      <c r="D21" s="12" t="s">
        <v>202</v>
      </c>
      <c r="E21" s="74" t="s">
        <v>219</v>
      </c>
      <c r="F21" s="80" t="s">
        <v>220</v>
      </c>
      <c r="G21" s="76">
        <f t="shared" si="0"/>
        <v>144</v>
      </c>
      <c r="H21" s="73">
        <v>144</v>
      </c>
      <c r="I21" s="73">
        <v>0</v>
      </c>
    </row>
    <row r="22" spans="1:9" s="77" customFormat="1" ht="10.5" hidden="1" customHeight="1" x14ac:dyDescent="0.35">
      <c r="A22" s="29"/>
      <c r="B22" s="12"/>
      <c r="C22" s="12"/>
      <c r="D22" s="12"/>
      <c r="E22" s="71" t="s">
        <v>31</v>
      </c>
      <c r="F22" s="75"/>
      <c r="G22" s="76">
        <f t="shared" si="0"/>
        <v>0</v>
      </c>
      <c r="H22" s="76"/>
      <c r="I22" s="76"/>
    </row>
    <row r="23" spans="1:9" ht="25.5" x14ac:dyDescent="0.35">
      <c r="A23" s="29">
        <v>2131</v>
      </c>
      <c r="B23" s="12" t="s">
        <v>201</v>
      </c>
      <c r="C23" s="12" t="s">
        <v>193</v>
      </c>
      <c r="D23" s="12" t="s">
        <v>10</v>
      </c>
      <c r="E23" s="71" t="s">
        <v>221</v>
      </c>
      <c r="F23" s="72" t="s">
        <v>222</v>
      </c>
      <c r="G23" s="76">
        <f t="shared" si="0"/>
        <v>0</v>
      </c>
      <c r="H23" s="73"/>
      <c r="I23" s="73"/>
    </row>
    <row r="24" spans="1:9" ht="14.25" customHeight="1" x14ac:dyDescent="0.35">
      <c r="A24" s="29">
        <v>2132</v>
      </c>
      <c r="B24" s="12" t="s">
        <v>201</v>
      </c>
      <c r="C24" s="12">
        <v>3</v>
      </c>
      <c r="D24" s="12">
        <v>2</v>
      </c>
      <c r="E24" s="71" t="s">
        <v>223</v>
      </c>
      <c r="F24" s="72" t="s">
        <v>224</v>
      </c>
      <c r="G24" s="76">
        <f t="shared" si="0"/>
        <v>0</v>
      </c>
      <c r="H24" s="73"/>
      <c r="I24" s="73"/>
    </row>
    <row r="25" spans="1:9" x14ac:dyDescent="0.35">
      <c r="A25" s="29">
        <v>2133</v>
      </c>
      <c r="B25" s="12" t="s">
        <v>201</v>
      </c>
      <c r="C25" s="12">
        <v>3</v>
      </c>
      <c r="D25" s="12">
        <v>3</v>
      </c>
      <c r="E25" s="71" t="s">
        <v>225</v>
      </c>
      <c r="F25" s="72" t="s">
        <v>226</v>
      </c>
      <c r="G25" s="76">
        <f t="shared" si="0"/>
        <v>144</v>
      </c>
      <c r="H25" s="73">
        <v>144</v>
      </c>
      <c r="I25" s="73"/>
    </row>
    <row r="26" spans="1:9" ht="12.75" customHeight="1" x14ac:dyDescent="0.35">
      <c r="A26" s="29">
        <v>2140</v>
      </c>
      <c r="B26" s="12" t="s">
        <v>201</v>
      </c>
      <c r="C26" s="12">
        <v>4</v>
      </c>
      <c r="D26" s="12">
        <v>0</v>
      </c>
      <c r="E26" s="74" t="s">
        <v>227</v>
      </c>
      <c r="F26" s="75" t="s">
        <v>228</v>
      </c>
      <c r="G26" s="76">
        <f t="shared" si="0"/>
        <v>0</v>
      </c>
      <c r="H26" s="73">
        <v>0</v>
      </c>
      <c r="I26" s="73">
        <v>0</v>
      </c>
    </row>
    <row r="27" spans="1:9" s="77" customFormat="1" ht="10.5" hidden="1" customHeight="1" x14ac:dyDescent="0.35">
      <c r="A27" s="29"/>
      <c r="B27" s="12"/>
      <c r="C27" s="12"/>
      <c r="D27" s="12"/>
      <c r="E27" s="71" t="s">
        <v>31</v>
      </c>
      <c r="F27" s="75"/>
      <c r="G27" s="76">
        <f t="shared" si="0"/>
        <v>0</v>
      </c>
      <c r="H27" s="76"/>
      <c r="I27" s="76"/>
    </row>
    <row r="28" spans="1:9" x14ac:dyDescent="0.35">
      <c r="A28" s="29">
        <v>2141</v>
      </c>
      <c r="B28" s="12" t="s">
        <v>201</v>
      </c>
      <c r="C28" s="12">
        <v>4</v>
      </c>
      <c r="D28" s="12">
        <v>1</v>
      </c>
      <c r="E28" s="71" t="s">
        <v>229</v>
      </c>
      <c r="F28" s="81" t="s">
        <v>230</v>
      </c>
      <c r="G28" s="76">
        <f t="shared" si="0"/>
        <v>0</v>
      </c>
      <c r="H28" s="73"/>
      <c r="I28" s="73"/>
    </row>
    <row r="29" spans="1:9" ht="22.5" customHeight="1" x14ac:dyDescent="0.35">
      <c r="A29" s="29">
        <v>2150</v>
      </c>
      <c r="B29" s="12" t="s">
        <v>201</v>
      </c>
      <c r="C29" s="12">
        <v>5</v>
      </c>
      <c r="D29" s="12">
        <v>0</v>
      </c>
      <c r="E29" s="74" t="s">
        <v>231</v>
      </c>
      <c r="F29" s="75" t="s">
        <v>232</v>
      </c>
      <c r="G29" s="76">
        <f t="shared" si="0"/>
        <v>0</v>
      </c>
      <c r="H29" s="73">
        <v>0</v>
      </c>
      <c r="I29" s="73">
        <v>0</v>
      </c>
    </row>
    <row r="30" spans="1:9" s="77" customFormat="1" ht="0.75" hidden="1" customHeight="1" x14ac:dyDescent="0.35">
      <c r="A30" s="29"/>
      <c r="B30" s="12"/>
      <c r="C30" s="12"/>
      <c r="D30" s="12"/>
      <c r="E30" s="71" t="s">
        <v>31</v>
      </c>
      <c r="F30" s="75"/>
      <c r="G30" s="76">
        <f t="shared" si="0"/>
        <v>0</v>
      </c>
      <c r="H30" s="76"/>
      <c r="I30" s="76"/>
    </row>
    <row r="31" spans="1:9" ht="25.5" x14ac:dyDescent="0.35">
      <c r="A31" s="29">
        <v>2151</v>
      </c>
      <c r="B31" s="12" t="s">
        <v>201</v>
      </c>
      <c r="C31" s="12">
        <v>5</v>
      </c>
      <c r="D31" s="12">
        <v>1</v>
      </c>
      <c r="E31" s="71" t="s">
        <v>233</v>
      </c>
      <c r="F31" s="81" t="s">
        <v>234</v>
      </c>
      <c r="G31" s="76">
        <f t="shared" si="0"/>
        <v>0</v>
      </c>
      <c r="H31" s="73"/>
      <c r="I31" s="73"/>
    </row>
    <row r="32" spans="1:9" ht="25.5" x14ac:dyDescent="0.35">
      <c r="A32" s="29">
        <v>2160</v>
      </c>
      <c r="B32" s="12" t="s">
        <v>201</v>
      </c>
      <c r="C32" s="12">
        <v>6</v>
      </c>
      <c r="D32" s="12">
        <v>0</v>
      </c>
      <c r="E32" s="74" t="s">
        <v>235</v>
      </c>
      <c r="F32" s="75" t="s">
        <v>236</v>
      </c>
      <c r="G32" s="76">
        <f>+H32+I32</f>
        <v>66971.445999999996</v>
      </c>
      <c r="H32" s="73">
        <f>+H34</f>
        <v>10796.446</v>
      </c>
      <c r="I32" s="73">
        <f>+I34</f>
        <v>56175</v>
      </c>
    </row>
    <row r="33" spans="1:9" s="77" customFormat="1" ht="10.5" hidden="1" customHeight="1" x14ac:dyDescent="0.35">
      <c r="A33" s="29"/>
      <c r="B33" s="12"/>
      <c r="C33" s="12"/>
      <c r="D33" s="12"/>
      <c r="E33" s="71" t="s">
        <v>31</v>
      </c>
      <c r="F33" s="75"/>
      <c r="G33" s="76">
        <f t="shared" si="0"/>
        <v>65345</v>
      </c>
      <c r="H33" s="73">
        <v>9600</v>
      </c>
      <c r="I33" s="73">
        <v>55745</v>
      </c>
    </row>
    <row r="34" spans="1:9" ht="25.5" x14ac:dyDescent="0.35">
      <c r="A34" s="29">
        <v>2161</v>
      </c>
      <c r="B34" s="12" t="s">
        <v>201</v>
      </c>
      <c r="C34" s="12">
        <v>6</v>
      </c>
      <c r="D34" s="12">
        <v>1</v>
      </c>
      <c r="E34" s="71" t="s">
        <v>237</v>
      </c>
      <c r="F34" s="72" t="s">
        <v>238</v>
      </c>
      <c r="G34" s="76">
        <f t="shared" si="0"/>
        <v>66971.445999999996</v>
      </c>
      <c r="H34" s="116">
        <f>1.446+10795</f>
        <v>10796.446</v>
      </c>
      <c r="I34" s="73">
        <v>56175</v>
      </c>
    </row>
    <row r="35" spans="1:9" ht="14.25" customHeight="1" x14ac:dyDescent="0.35">
      <c r="A35" s="29">
        <v>2170</v>
      </c>
      <c r="B35" s="12" t="s">
        <v>201</v>
      </c>
      <c r="C35" s="12">
        <v>7</v>
      </c>
      <c r="D35" s="12">
        <v>0</v>
      </c>
      <c r="E35" s="74" t="s">
        <v>239</v>
      </c>
      <c r="F35" s="72"/>
      <c r="G35" s="76">
        <f t="shared" si="0"/>
        <v>0</v>
      </c>
      <c r="H35" s="73">
        <v>0</v>
      </c>
      <c r="I35" s="73">
        <v>0</v>
      </c>
    </row>
    <row r="36" spans="1:9" s="77" customFormat="1" ht="10.5" hidden="1" customHeight="1" x14ac:dyDescent="0.35">
      <c r="A36" s="29"/>
      <c r="B36" s="12"/>
      <c r="C36" s="12"/>
      <c r="D36" s="12"/>
      <c r="E36" s="71" t="s">
        <v>31</v>
      </c>
      <c r="F36" s="75"/>
      <c r="G36" s="76">
        <f t="shared" si="0"/>
        <v>0</v>
      </c>
      <c r="H36" s="76"/>
      <c r="I36" s="76"/>
    </row>
    <row r="37" spans="1:9" x14ac:dyDescent="0.35">
      <c r="A37" s="29">
        <v>2171</v>
      </c>
      <c r="B37" s="12" t="s">
        <v>201</v>
      </c>
      <c r="C37" s="12">
        <v>7</v>
      </c>
      <c r="D37" s="12">
        <v>1</v>
      </c>
      <c r="E37" s="71" t="s">
        <v>239</v>
      </c>
      <c r="F37" s="72"/>
      <c r="G37" s="76">
        <f t="shared" si="0"/>
        <v>0</v>
      </c>
      <c r="H37" s="73"/>
      <c r="I37" s="73"/>
    </row>
    <row r="38" spans="1:9" ht="23.25" customHeight="1" x14ac:dyDescent="0.35">
      <c r="A38" s="29">
        <v>2180</v>
      </c>
      <c r="B38" s="12" t="s">
        <v>201</v>
      </c>
      <c r="C38" s="12">
        <v>8</v>
      </c>
      <c r="D38" s="12">
        <v>0</v>
      </c>
      <c r="E38" s="74" t="s">
        <v>240</v>
      </c>
      <c r="F38" s="75" t="s">
        <v>241</v>
      </c>
      <c r="G38" s="76">
        <f t="shared" si="0"/>
        <v>0</v>
      </c>
      <c r="H38" s="73">
        <v>0</v>
      </c>
      <c r="I38" s="73">
        <v>0</v>
      </c>
    </row>
    <row r="39" spans="1:9" s="77" customFormat="1" ht="10.5" hidden="1" customHeight="1" x14ac:dyDescent="0.35">
      <c r="A39" s="29"/>
      <c r="B39" s="12"/>
      <c r="C39" s="12"/>
      <c r="D39" s="12"/>
      <c r="E39" s="71" t="s">
        <v>31</v>
      </c>
      <c r="F39" s="75"/>
      <c r="G39" s="76">
        <f t="shared" si="0"/>
        <v>0</v>
      </c>
      <c r="H39" s="76"/>
      <c r="I39" s="76"/>
    </row>
    <row r="40" spans="1:9" ht="21" customHeight="1" x14ac:dyDescent="0.35">
      <c r="A40" s="29">
        <v>2181</v>
      </c>
      <c r="B40" s="12" t="s">
        <v>201</v>
      </c>
      <c r="C40" s="12">
        <v>8</v>
      </c>
      <c r="D40" s="12">
        <v>1</v>
      </c>
      <c r="E40" s="71" t="s">
        <v>240</v>
      </c>
      <c r="F40" s="81" t="s">
        <v>242</v>
      </c>
      <c r="G40" s="76">
        <f t="shared" si="0"/>
        <v>0</v>
      </c>
      <c r="H40" s="73">
        <v>0</v>
      </c>
      <c r="I40" s="73">
        <v>0</v>
      </c>
    </row>
    <row r="41" spans="1:9" ht="12" hidden="1" customHeight="1" x14ac:dyDescent="0.35">
      <c r="A41" s="29"/>
      <c r="B41" s="12"/>
      <c r="C41" s="12"/>
      <c r="D41" s="12"/>
      <c r="E41" s="71" t="s">
        <v>31</v>
      </c>
      <c r="F41" s="81"/>
      <c r="G41" s="76">
        <f t="shared" si="0"/>
        <v>0</v>
      </c>
      <c r="H41" s="73"/>
      <c r="I41" s="73"/>
    </row>
    <row r="42" spans="1:9" x14ac:dyDescent="0.35">
      <c r="A42" s="29">
        <v>2182</v>
      </c>
      <c r="B42" s="12" t="s">
        <v>201</v>
      </c>
      <c r="C42" s="12">
        <v>8</v>
      </c>
      <c r="D42" s="12">
        <v>1</v>
      </c>
      <c r="E42" s="71" t="s">
        <v>243</v>
      </c>
      <c r="F42" s="81"/>
      <c r="G42" s="76">
        <f t="shared" si="0"/>
        <v>0</v>
      </c>
      <c r="H42" s="73"/>
      <c r="I42" s="73"/>
    </row>
    <row r="43" spans="1:9" x14ac:dyDescent="0.35">
      <c r="A43" s="29">
        <v>2183</v>
      </c>
      <c r="B43" s="12" t="s">
        <v>201</v>
      </c>
      <c r="C43" s="12">
        <v>8</v>
      </c>
      <c r="D43" s="12">
        <v>1</v>
      </c>
      <c r="E43" s="71" t="s">
        <v>244</v>
      </c>
      <c r="F43" s="81"/>
      <c r="G43" s="76">
        <f t="shared" si="0"/>
        <v>0</v>
      </c>
      <c r="H43" s="73"/>
      <c r="I43" s="73"/>
    </row>
    <row r="44" spans="1:9" ht="21.75" customHeight="1" x14ac:dyDescent="0.35">
      <c r="A44" s="29">
        <v>2184</v>
      </c>
      <c r="B44" s="12" t="s">
        <v>201</v>
      </c>
      <c r="C44" s="12">
        <v>8</v>
      </c>
      <c r="D44" s="12">
        <v>1</v>
      </c>
      <c r="E44" s="71" t="s">
        <v>245</v>
      </c>
      <c r="F44" s="81"/>
      <c r="G44" s="76">
        <f t="shared" si="0"/>
        <v>0</v>
      </c>
      <c r="H44" s="73"/>
      <c r="I44" s="73"/>
    </row>
    <row r="45" spans="1:9" ht="18" hidden="1" customHeight="1" x14ac:dyDescent="0.35">
      <c r="A45" s="29">
        <v>2185</v>
      </c>
      <c r="B45" s="12" t="s">
        <v>201</v>
      </c>
      <c r="C45" s="12">
        <v>8</v>
      </c>
      <c r="D45" s="12">
        <v>1</v>
      </c>
      <c r="E45" s="71"/>
      <c r="F45" s="81"/>
      <c r="G45" s="76">
        <f t="shared" si="0"/>
        <v>0</v>
      </c>
      <c r="H45" s="73"/>
      <c r="I45" s="73"/>
    </row>
    <row r="46" spans="1:9" s="70" customFormat="1" ht="30.75" customHeight="1" x14ac:dyDescent="0.3">
      <c r="A46" s="67">
        <v>2200</v>
      </c>
      <c r="B46" s="12" t="s">
        <v>246</v>
      </c>
      <c r="C46" s="12">
        <v>0</v>
      </c>
      <c r="D46" s="12">
        <v>0</v>
      </c>
      <c r="E46" s="68" t="s">
        <v>247</v>
      </c>
      <c r="F46" s="82" t="s">
        <v>248</v>
      </c>
      <c r="G46" s="76">
        <f t="shared" si="0"/>
        <v>0</v>
      </c>
      <c r="H46" s="22">
        <v>0</v>
      </c>
      <c r="I46" s="22">
        <v>0</v>
      </c>
    </row>
    <row r="47" spans="1:9" ht="11.25" hidden="1" customHeight="1" x14ac:dyDescent="0.35">
      <c r="A47" s="29"/>
      <c r="B47" s="12"/>
      <c r="C47" s="12"/>
      <c r="D47" s="12"/>
      <c r="E47" s="71" t="s">
        <v>7</v>
      </c>
      <c r="F47" s="72"/>
      <c r="G47" s="76">
        <f t="shared" si="0"/>
        <v>0</v>
      </c>
      <c r="H47" s="73"/>
      <c r="I47" s="73"/>
    </row>
    <row r="48" spans="1:9" ht="14.25" customHeight="1" x14ac:dyDescent="0.35">
      <c r="A48" s="29">
        <v>2210</v>
      </c>
      <c r="B48" s="12" t="s">
        <v>246</v>
      </c>
      <c r="C48" s="12">
        <v>1</v>
      </c>
      <c r="D48" s="12">
        <v>0</v>
      </c>
      <c r="E48" s="74" t="s">
        <v>249</v>
      </c>
      <c r="F48" s="83" t="s">
        <v>250</v>
      </c>
      <c r="G48" s="76">
        <f t="shared" si="0"/>
        <v>0</v>
      </c>
      <c r="H48" s="73">
        <v>0</v>
      </c>
      <c r="I48" s="73">
        <v>0</v>
      </c>
    </row>
    <row r="49" spans="1:9" s="77" customFormat="1" ht="10.5" hidden="1" customHeight="1" x14ac:dyDescent="0.35">
      <c r="A49" s="29"/>
      <c r="B49" s="12"/>
      <c r="C49" s="12"/>
      <c r="D49" s="12"/>
      <c r="E49" s="71" t="s">
        <v>31</v>
      </c>
      <c r="F49" s="75"/>
      <c r="G49" s="76">
        <f t="shared" si="0"/>
        <v>0</v>
      </c>
      <c r="H49" s="76"/>
      <c r="I49" s="76"/>
    </row>
    <row r="50" spans="1:9" x14ac:dyDescent="0.35">
      <c r="A50" s="29">
        <v>2211</v>
      </c>
      <c r="B50" s="12" t="s">
        <v>246</v>
      </c>
      <c r="C50" s="12">
        <v>1</v>
      </c>
      <c r="D50" s="12">
        <v>1</v>
      </c>
      <c r="E50" s="71" t="s">
        <v>251</v>
      </c>
      <c r="F50" s="81" t="s">
        <v>252</v>
      </c>
      <c r="G50" s="76">
        <f t="shared" si="0"/>
        <v>0</v>
      </c>
      <c r="H50" s="73"/>
      <c r="I50" s="73"/>
    </row>
    <row r="51" spans="1:9" ht="13.5" customHeight="1" x14ac:dyDescent="0.35">
      <c r="A51" s="29">
        <v>2220</v>
      </c>
      <c r="B51" s="12" t="s">
        <v>246</v>
      </c>
      <c r="C51" s="12">
        <v>2</v>
      </c>
      <c r="D51" s="12">
        <v>0</v>
      </c>
      <c r="E51" s="74" t="s">
        <v>253</v>
      </c>
      <c r="F51" s="83" t="s">
        <v>254</v>
      </c>
      <c r="G51" s="76">
        <f t="shared" si="0"/>
        <v>0</v>
      </c>
      <c r="H51" s="73">
        <v>0</v>
      </c>
      <c r="I51" s="73">
        <v>0</v>
      </c>
    </row>
    <row r="52" spans="1:9" s="77" customFormat="1" ht="0.75" hidden="1" customHeight="1" x14ac:dyDescent="0.35">
      <c r="A52" s="29"/>
      <c r="B52" s="12"/>
      <c r="C52" s="12"/>
      <c r="D52" s="12"/>
      <c r="E52" s="71" t="s">
        <v>31</v>
      </c>
      <c r="F52" s="75"/>
      <c r="G52" s="76">
        <f t="shared" si="0"/>
        <v>0</v>
      </c>
      <c r="H52" s="76"/>
      <c r="I52" s="76"/>
    </row>
    <row r="53" spans="1:9" x14ac:dyDescent="0.35">
      <c r="A53" s="29">
        <v>2221</v>
      </c>
      <c r="B53" s="12" t="s">
        <v>246</v>
      </c>
      <c r="C53" s="12">
        <v>2</v>
      </c>
      <c r="D53" s="12">
        <v>1</v>
      </c>
      <c r="E53" s="71" t="s">
        <v>255</v>
      </c>
      <c r="F53" s="81" t="s">
        <v>256</v>
      </c>
      <c r="G53" s="76">
        <f t="shared" si="0"/>
        <v>0</v>
      </c>
      <c r="H53" s="73">
        <v>0</v>
      </c>
      <c r="I53" s="73"/>
    </row>
    <row r="54" spans="1:9" x14ac:dyDescent="0.35">
      <c r="A54" s="29">
        <v>2230</v>
      </c>
      <c r="B54" s="12" t="s">
        <v>246</v>
      </c>
      <c r="C54" s="12">
        <v>3</v>
      </c>
      <c r="D54" s="12">
        <v>0</v>
      </c>
      <c r="E54" s="74" t="s">
        <v>257</v>
      </c>
      <c r="F54" s="83" t="s">
        <v>258</v>
      </c>
      <c r="G54" s="76">
        <f t="shared" si="0"/>
        <v>0</v>
      </c>
      <c r="H54" s="73">
        <v>0</v>
      </c>
      <c r="I54" s="73">
        <v>0</v>
      </c>
    </row>
    <row r="55" spans="1:9" s="77" customFormat="1" ht="10.5" hidden="1" customHeight="1" x14ac:dyDescent="0.35">
      <c r="A55" s="29"/>
      <c r="B55" s="12"/>
      <c r="C55" s="12"/>
      <c r="D55" s="12"/>
      <c r="E55" s="71" t="s">
        <v>31</v>
      </c>
      <c r="F55" s="75"/>
      <c r="G55" s="76">
        <f t="shared" si="0"/>
        <v>0</v>
      </c>
      <c r="H55" s="76"/>
      <c r="I55" s="76"/>
    </row>
    <row r="56" spans="1:9" x14ac:dyDescent="0.35">
      <c r="A56" s="29">
        <v>2231</v>
      </c>
      <c r="B56" s="12" t="s">
        <v>246</v>
      </c>
      <c r="C56" s="12">
        <v>3</v>
      </c>
      <c r="D56" s="12">
        <v>1</v>
      </c>
      <c r="E56" s="71" t="s">
        <v>259</v>
      </c>
      <c r="F56" s="81" t="s">
        <v>260</v>
      </c>
      <c r="G56" s="76">
        <f t="shared" si="0"/>
        <v>0</v>
      </c>
      <c r="H56" s="73"/>
      <c r="I56" s="73"/>
    </row>
    <row r="57" spans="1:9" ht="25.5" x14ac:dyDescent="0.35">
      <c r="A57" s="29">
        <v>2240</v>
      </c>
      <c r="B57" s="12" t="s">
        <v>246</v>
      </c>
      <c r="C57" s="12">
        <v>4</v>
      </c>
      <c r="D57" s="12">
        <v>0</v>
      </c>
      <c r="E57" s="74" t="s">
        <v>261</v>
      </c>
      <c r="F57" s="75" t="s">
        <v>262</v>
      </c>
      <c r="G57" s="76">
        <f t="shared" si="0"/>
        <v>0</v>
      </c>
      <c r="H57" s="73">
        <v>0</v>
      </c>
      <c r="I57" s="73">
        <v>0</v>
      </c>
    </row>
    <row r="58" spans="1:9" s="77" customFormat="1" ht="10.5" hidden="1" customHeight="1" x14ac:dyDescent="0.35">
      <c r="A58" s="29"/>
      <c r="B58" s="12"/>
      <c r="C58" s="12"/>
      <c r="D58" s="12"/>
      <c r="E58" s="71" t="s">
        <v>31</v>
      </c>
      <c r="F58" s="75"/>
      <c r="G58" s="76">
        <f t="shared" si="0"/>
        <v>0</v>
      </c>
      <c r="H58" s="76"/>
      <c r="I58" s="76"/>
    </row>
    <row r="59" spans="1:9" ht="25.5" x14ac:dyDescent="0.35">
      <c r="A59" s="29">
        <v>2241</v>
      </c>
      <c r="B59" s="12" t="s">
        <v>246</v>
      </c>
      <c r="C59" s="12">
        <v>4</v>
      </c>
      <c r="D59" s="12">
        <v>1</v>
      </c>
      <c r="E59" s="71" t="s">
        <v>261</v>
      </c>
      <c r="F59" s="81" t="s">
        <v>262</v>
      </c>
      <c r="G59" s="76">
        <f t="shared" si="0"/>
        <v>0</v>
      </c>
      <c r="H59" s="73"/>
      <c r="I59" s="73"/>
    </row>
    <row r="60" spans="1:9" s="77" customFormat="1" ht="10.5" hidden="1" customHeight="1" x14ac:dyDescent="0.35">
      <c r="A60" s="29"/>
      <c r="B60" s="12"/>
      <c r="C60" s="12"/>
      <c r="D60" s="12"/>
      <c r="E60" s="71" t="s">
        <v>31</v>
      </c>
      <c r="F60" s="75"/>
      <c r="G60" s="76">
        <f t="shared" si="0"/>
        <v>0</v>
      </c>
      <c r="H60" s="76"/>
      <c r="I60" s="76"/>
    </row>
    <row r="61" spans="1:9" ht="14.25" customHeight="1" x14ac:dyDescent="0.35">
      <c r="A61" s="29">
        <v>2250</v>
      </c>
      <c r="B61" s="12" t="s">
        <v>246</v>
      </c>
      <c r="C61" s="12">
        <v>5</v>
      </c>
      <c r="D61" s="12">
        <v>0</v>
      </c>
      <c r="E61" s="74" t="s">
        <v>263</v>
      </c>
      <c r="F61" s="75" t="s">
        <v>264</v>
      </c>
      <c r="G61" s="76">
        <f t="shared" si="0"/>
        <v>0</v>
      </c>
      <c r="H61" s="73">
        <v>0</v>
      </c>
      <c r="I61" s="73">
        <v>0</v>
      </c>
    </row>
    <row r="62" spans="1:9" s="77" customFormat="1" ht="10.5" hidden="1" customHeight="1" x14ac:dyDescent="0.35">
      <c r="A62" s="29"/>
      <c r="B62" s="12"/>
      <c r="C62" s="12"/>
      <c r="D62" s="12"/>
      <c r="E62" s="71" t="s">
        <v>31</v>
      </c>
      <c r="F62" s="75"/>
      <c r="G62" s="76">
        <f t="shared" si="0"/>
        <v>0</v>
      </c>
      <c r="H62" s="76"/>
      <c r="I62" s="76"/>
    </row>
    <row r="63" spans="1:9" x14ac:dyDescent="0.35">
      <c r="A63" s="29">
        <v>2251</v>
      </c>
      <c r="B63" s="12" t="s">
        <v>246</v>
      </c>
      <c r="C63" s="12">
        <v>5</v>
      </c>
      <c r="D63" s="12">
        <v>1</v>
      </c>
      <c r="E63" s="71" t="s">
        <v>263</v>
      </c>
      <c r="F63" s="81" t="s">
        <v>265</v>
      </c>
      <c r="G63" s="76">
        <f t="shared" si="0"/>
        <v>0</v>
      </c>
      <c r="H63" s="73"/>
      <c r="I63" s="73"/>
    </row>
    <row r="64" spans="1:9" s="70" customFormat="1" ht="36.75" customHeight="1" x14ac:dyDescent="0.3">
      <c r="A64" s="67">
        <v>2300</v>
      </c>
      <c r="B64" s="12" t="s">
        <v>266</v>
      </c>
      <c r="C64" s="12">
        <v>0</v>
      </c>
      <c r="D64" s="12">
        <v>0</v>
      </c>
      <c r="E64" s="68" t="s">
        <v>267</v>
      </c>
      <c r="F64" s="82" t="s">
        <v>268</v>
      </c>
      <c r="G64" s="76">
        <f t="shared" si="0"/>
        <v>0</v>
      </c>
      <c r="H64" s="22">
        <v>0</v>
      </c>
      <c r="I64" s="22">
        <v>0</v>
      </c>
    </row>
    <row r="65" spans="1:9" ht="11.25" hidden="1" customHeight="1" x14ac:dyDescent="0.35">
      <c r="A65" s="29"/>
      <c r="B65" s="12"/>
      <c r="C65" s="12"/>
      <c r="D65" s="12"/>
      <c r="E65" s="71" t="s">
        <v>7</v>
      </c>
      <c r="F65" s="72"/>
      <c r="G65" s="76">
        <f t="shared" si="0"/>
        <v>0</v>
      </c>
      <c r="H65" s="73"/>
      <c r="I65" s="73"/>
    </row>
    <row r="66" spans="1:9" ht="13.5" customHeight="1" x14ac:dyDescent="0.35">
      <c r="A66" s="29">
        <v>2310</v>
      </c>
      <c r="B66" s="12" t="s">
        <v>266</v>
      </c>
      <c r="C66" s="12">
        <v>1</v>
      </c>
      <c r="D66" s="12">
        <v>0</v>
      </c>
      <c r="E66" s="74" t="s">
        <v>269</v>
      </c>
      <c r="F66" s="75" t="s">
        <v>270</v>
      </c>
      <c r="G66" s="76">
        <f t="shared" si="0"/>
        <v>0</v>
      </c>
      <c r="H66" s="73">
        <v>0</v>
      </c>
      <c r="I66" s="73">
        <v>0</v>
      </c>
    </row>
    <row r="67" spans="1:9" s="77" customFormat="1" ht="0.75" hidden="1" customHeight="1" x14ac:dyDescent="0.35">
      <c r="A67" s="29"/>
      <c r="B67" s="12"/>
      <c r="C67" s="12"/>
      <c r="D67" s="12"/>
      <c r="E67" s="71" t="s">
        <v>31</v>
      </c>
      <c r="F67" s="75"/>
      <c r="G67" s="76">
        <f t="shared" si="0"/>
        <v>0</v>
      </c>
      <c r="H67" s="76"/>
      <c r="I67" s="76"/>
    </row>
    <row r="68" spans="1:9" x14ac:dyDescent="0.35">
      <c r="A68" s="29">
        <v>2311</v>
      </c>
      <c r="B68" s="12" t="s">
        <v>266</v>
      </c>
      <c r="C68" s="12">
        <v>1</v>
      </c>
      <c r="D68" s="12">
        <v>1</v>
      </c>
      <c r="E68" s="71" t="s">
        <v>271</v>
      </c>
      <c r="F68" s="81" t="s">
        <v>272</v>
      </c>
      <c r="G68" s="76">
        <f t="shared" si="0"/>
        <v>0</v>
      </c>
      <c r="H68" s="73"/>
      <c r="I68" s="73"/>
    </row>
    <row r="69" spans="1:9" x14ac:dyDescent="0.35">
      <c r="A69" s="29">
        <v>2312</v>
      </c>
      <c r="B69" s="12" t="s">
        <v>266</v>
      </c>
      <c r="C69" s="12">
        <v>1</v>
      </c>
      <c r="D69" s="12">
        <v>2</v>
      </c>
      <c r="E69" s="71" t="s">
        <v>273</v>
      </c>
      <c r="F69" s="81"/>
      <c r="G69" s="76">
        <f t="shared" si="0"/>
        <v>0</v>
      </c>
      <c r="H69" s="73"/>
      <c r="I69" s="73"/>
    </row>
    <row r="70" spans="1:9" x14ac:dyDescent="0.35">
      <c r="A70" s="29">
        <v>2313</v>
      </c>
      <c r="B70" s="12" t="s">
        <v>266</v>
      </c>
      <c r="C70" s="12">
        <v>1</v>
      </c>
      <c r="D70" s="12">
        <v>3</v>
      </c>
      <c r="E70" s="71" t="s">
        <v>274</v>
      </c>
      <c r="F70" s="81"/>
      <c r="G70" s="76">
        <f t="shared" si="0"/>
        <v>0</v>
      </c>
      <c r="H70" s="73"/>
      <c r="I70" s="73"/>
    </row>
    <row r="71" spans="1:9" ht="14.25" customHeight="1" x14ac:dyDescent="0.35">
      <c r="A71" s="29">
        <v>2320</v>
      </c>
      <c r="B71" s="12" t="s">
        <v>266</v>
      </c>
      <c r="C71" s="12">
        <v>2</v>
      </c>
      <c r="D71" s="12">
        <v>0</v>
      </c>
      <c r="E71" s="74" t="s">
        <v>275</v>
      </c>
      <c r="F71" s="75" t="s">
        <v>276</v>
      </c>
      <c r="G71" s="76">
        <f t="shared" si="0"/>
        <v>0</v>
      </c>
      <c r="H71" s="73">
        <v>0</v>
      </c>
      <c r="I71" s="73">
        <v>0</v>
      </c>
    </row>
    <row r="72" spans="1:9" s="77" customFormat="1" ht="10.5" hidden="1" customHeight="1" x14ac:dyDescent="0.35">
      <c r="A72" s="29"/>
      <c r="B72" s="12"/>
      <c r="C72" s="12"/>
      <c r="D72" s="12"/>
      <c r="E72" s="71" t="s">
        <v>31</v>
      </c>
      <c r="F72" s="75"/>
      <c r="G72" s="76">
        <f t="shared" si="0"/>
        <v>0</v>
      </c>
      <c r="H72" s="76"/>
      <c r="I72" s="76"/>
    </row>
    <row r="73" spans="1:9" x14ac:dyDescent="0.35">
      <c r="A73" s="29">
        <v>2321</v>
      </c>
      <c r="B73" s="12" t="s">
        <v>266</v>
      </c>
      <c r="C73" s="12">
        <v>2</v>
      </c>
      <c r="D73" s="12">
        <v>1</v>
      </c>
      <c r="E73" s="71" t="s">
        <v>277</v>
      </c>
      <c r="F73" s="81" t="s">
        <v>278</v>
      </c>
      <c r="G73" s="76">
        <f t="shared" si="0"/>
        <v>0</v>
      </c>
      <c r="H73" s="73"/>
      <c r="I73" s="73"/>
    </row>
    <row r="74" spans="1:9" x14ac:dyDescent="0.35">
      <c r="A74" s="29">
        <v>2330</v>
      </c>
      <c r="B74" s="12" t="s">
        <v>266</v>
      </c>
      <c r="C74" s="12">
        <v>3</v>
      </c>
      <c r="D74" s="12">
        <v>0</v>
      </c>
      <c r="E74" s="74" t="s">
        <v>279</v>
      </c>
      <c r="F74" s="75" t="s">
        <v>280</v>
      </c>
      <c r="G74" s="76">
        <f t="shared" si="0"/>
        <v>0</v>
      </c>
      <c r="H74" s="73">
        <v>0</v>
      </c>
      <c r="I74" s="73">
        <v>0</v>
      </c>
    </row>
    <row r="75" spans="1:9" s="77" customFormat="1" ht="10.5" hidden="1" customHeight="1" x14ac:dyDescent="0.35">
      <c r="A75" s="29"/>
      <c r="B75" s="12"/>
      <c r="C75" s="12"/>
      <c r="D75" s="12"/>
      <c r="E75" s="71" t="s">
        <v>31</v>
      </c>
      <c r="F75" s="75"/>
      <c r="G75" s="76">
        <f t="shared" si="0"/>
        <v>0</v>
      </c>
      <c r="H75" s="76"/>
      <c r="I75" s="76"/>
    </row>
    <row r="76" spans="1:9" x14ac:dyDescent="0.35">
      <c r="A76" s="29">
        <v>2331</v>
      </c>
      <c r="B76" s="12" t="s">
        <v>266</v>
      </c>
      <c r="C76" s="12">
        <v>3</v>
      </c>
      <c r="D76" s="12">
        <v>1</v>
      </c>
      <c r="E76" s="71" t="s">
        <v>281</v>
      </c>
      <c r="F76" s="81" t="s">
        <v>282</v>
      </c>
      <c r="G76" s="76">
        <f t="shared" si="0"/>
        <v>0</v>
      </c>
      <c r="H76" s="73"/>
      <c r="I76" s="73"/>
    </row>
    <row r="77" spans="1:9" ht="12.75" customHeight="1" x14ac:dyDescent="0.35">
      <c r="A77" s="29">
        <v>2332</v>
      </c>
      <c r="B77" s="12" t="s">
        <v>266</v>
      </c>
      <c r="C77" s="12">
        <v>3</v>
      </c>
      <c r="D77" s="12">
        <v>2</v>
      </c>
      <c r="E77" s="71" t="s">
        <v>283</v>
      </c>
      <c r="F77" s="81"/>
      <c r="G77" s="76">
        <f t="shared" ref="G77:G139" si="1">+H77+I77</f>
        <v>0</v>
      </c>
      <c r="H77" s="73"/>
      <c r="I77" s="73"/>
    </row>
    <row r="78" spans="1:9" ht="13.5" customHeight="1" x14ac:dyDescent="0.35">
      <c r="A78" s="29">
        <v>2340</v>
      </c>
      <c r="B78" s="12" t="s">
        <v>266</v>
      </c>
      <c r="C78" s="12">
        <v>4</v>
      </c>
      <c r="D78" s="12">
        <v>0</v>
      </c>
      <c r="E78" s="74" t="s">
        <v>284</v>
      </c>
      <c r="F78" s="81"/>
      <c r="G78" s="76">
        <f t="shared" si="1"/>
        <v>0</v>
      </c>
      <c r="H78" s="73">
        <v>0</v>
      </c>
      <c r="I78" s="73">
        <v>0</v>
      </c>
    </row>
    <row r="79" spans="1:9" s="77" customFormat="1" ht="0.75" hidden="1" customHeight="1" x14ac:dyDescent="0.35">
      <c r="A79" s="29"/>
      <c r="B79" s="12"/>
      <c r="C79" s="12"/>
      <c r="D79" s="12"/>
      <c r="E79" s="71" t="s">
        <v>31</v>
      </c>
      <c r="F79" s="75"/>
      <c r="G79" s="76">
        <f t="shared" si="1"/>
        <v>0</v>
      </c>
      <c r="H79" s="76"/>
      <c r="I79" s="76"/>
    </row>
    <row r="80" spans="1:9" x14ac:dyDescent="0.35">
      <c r="A80" s="29">
        <v>2341</v>
      </c>
      <c r="B80" s="12" t="s">
        <v>266</v>
      </c>
      <c r="C80" s="12">
        <v>4</v>
      </c>
      <c r="D80" s="12">
        <v>1</v>
      </c>
      <c r="E80" s="71" t="s">
        <v>284</v>
      </c>
      <c r="F80" s="81"/>
      <c r="G80" s="76">
        <f t="shared" si="1"/>
        <v>0</v>
      </c>
      <c r="H80" s="73"/>
      <c r="I80" s="73"/>
    </row>
    <row r="81" spans="1:9" ht="13.5" customHeight="1" x14ac:dyDescent="0.35">
      <c r="A81" s="29">
        <v>2350</v>
      </c>
      <c r="B81" s="12" t="s">
        <v>266</v>
      </c>
      <c r="C81" s="12">
        <v>5</v>
      </c>
      <c r="D81" s="12">
        <v>0</v>
      </c>
      <c r="E81" s="74" t="s">
        <v>285</v>
      </c>
      <c r="F81" s="75" t="s">
        <v>286</v>
      </c>
      <c r="G81" s="76">
        <f t="shared" si="1"/>
        <v>0</v>
      </c>
      <c r="H81" s="73">
        <v>0</v>
      </c>
      <c r="I81" s="73">
        <v>0</v>
      </c>
    </row>
    <row r="82" spans="1:9" s="77" customFormat="1" ht="0.75" hidden="1" customHeight="1" x14ac:dyDescent="0.35">
      <c r="A82" s="29"/>
      <c r="B82" s="12"/>
      <c r="C82" s="12"/>
      <c r="D82" s="12"/>
      <c r="E82" s="71" t="s">
        <v>31</v>
      </c>
      <c r="F82" s="75"/>
      <c r="G82" s="76">
        <f t="shared" si="1"/>
        <v>0</v>
      </c>
      <c r="H82" s="76"/>
      <c r="I82" s="76"/>
    </row>
    <row r="83" spans="1:9" x14ac:dyDescent="0.35">
      <c r="A83" s="29">
        <v>2351</v>
      </c>
      <c r="B83" s="12" t="s">
        <v>266</v>
      </c>
      <c r="C83" s="12">
        <v>5</v>
      </c>
      <c r="D83" s="12">
        <v>1</v>
      </c>
      <c r="E83" s="71" t="s">
        <v>287</v>
      </c>
      <c r="F83" s="81" t="s">
        <v>286</v>
      </c>
      <c r="G83" s="76">
        <f t="shared" si="1"/>
        <v>0</v>
      </c>
      <c r="H83" s="73"/>
      <c r="I83" s="73"/>
    </row>
    <row r="84" spans="1:9" ht="23.25" customHeight="1" x14ac:dyDescent="0.35">
      <c r="A84" s="29">
        <v>2360</v>
      </c>
      <c r="B84" s="12" t="s">
        <v>266</v>
      </c>
      <c r="C84" s="12">
        <v>6</v>
      </c>
      <c r="D84" s="12">
        <v>0</v>
      </c>
      <c r="E84" s="74" t="s">
        <v>288</v>
      </c>
      <c r="F84" s="75" t="s">
        <v>289</v>
      </c>
      <c r="G84" s="76">
        <f t="shared" si="1"/>
        <v>0</v>
      </c>
      <c r="H84" s="73">
        <v>0</v>
      </c>
      <c r="I84" s="73">
        <v>0</v>
      </c>
    </row>
    <row r="85" spans="1:9" s="77" customFormat="1" ht="2.25" hidden="1" customHeight="1" x14ac:dyDescent="0.35">
      <c r="A85" s="29"/>
      <c r="B85" s="12"/>
      <c r="C85" s="12"/>
      <c r="D85" s="12"/>
      <c r="E85" s="71" t="s">
        <v>31</v>
      </c>
      <c r="F85" s="75"/>
      <c r="G85" s="76">
        <f t="shared" si="1"/>
        <v>0</v>
      </c>
      <c r="H85" s="76"/>
      <c r="I85" s="76"/>
    </row>
    <row r="86" spans="1:9" ht="25.5" x14ac:dyDescent="0.35">
      <c r="A86" s="29">
        <v>2361</v>
      </c>
      <c r="B86" s="12" t="s">
        <v>266</v>
      </c>
      <c r="C86" s="12">
        <v>6</v>
      </c>
      <c r="D86" s="12">
        <v>1</v>
      </c>
      <c r="E86" s="71" t="s">
        <v>288</v>
      </c>
      <c r="F86" s="81" t="s">
        <v>290</v>
      </c>
      <c r="G86" s="76">
        <f t="shared" si="1"/>
        <v>0</v>
      </c>
      <c r="H86" s="73"/>
      <c r="I86" s="73"/>
    </row>
    <row r="87" spans="1:9" ht="23.25" customHeight="1" x14ac:dyDescent="0.35">
      <c r="A87" s="29">
        <v>2370</v>
      </c>
      <c r="B87" s="12" t="s">
        <v>266</v>
      </c>
      <c r="C87" s="12">
        <v>7</v>
      </c>
      <c r="D87" s="12">
        <v>0</v>
      </c>
      <c r="E87" s="74" t="s">
        <v>291</v>
      </c>
      <c r="F87" s="75" t="s">
        <v>292</v>
      </c>
      <c r="G87" s="76">
        <f t="shared" si="1"/>
        <v>0</v>
      </c>
      <c r="H87" s="73">
        <v>0</v>
      </c>
      <c r="I87" s="73">
        <v>0</v>
      </c>
    </row>
    <row r="88" spans="1:9" s="77" customFormat="1" ht="10.5" hidden="1" customHeight="1" x14ac:dyDescent="0.35">
      <c r="A88" s="29"/>
      <c r="B88" s="12"/>
      <c r="C88" s="12"/>
      <c r="D88" s="12"/>
      <c r="E88" s="71" t="s">
        <v>31</v>
      </c>
      <c r="F88" s="75"/>
      <c r="G88" s="76">
        <f t="shared" si="1"/>
        <v>0</v>
      </c>
      <c r="H88" s="76"/>
      <c r="I88" s="76"/>
    </row>
    <row r="89" spans="1:9" ht="25.5" x14ac:dyDescent="0.35">
      <c r="A89" s="29">
        <v>2371</v>
      </c>
      <c r="B89" s="12" t="s">
        <v>266</v>
      </c>
      <c r="C89" s="12">
        <v>7</v>
      </c>
      <c r="D89" s="12">
        <v>1</v>
      </c>
      <c r="E89" s="71" t="s">
        <v>293</v>
      </c>
      <c r="F89" s="81" t="s">
        <v>294</v>
      </c>
      <c r="G89" s="76">
        <f t="shared" si="1"/>
        <v>0</v>
      </c>
      <c r="H89" s="73"/>
      <c r="I89" s="73"/>
    </row>
    <row r="90" spans="1:9" s="70" customFormat="1" ht="38.25" customHeight="1" x14ac:dyDescent="0.3">
      <c r="A90" s="67">
        <v>2400</v>
      </c>
      <c r="B90" s="12" t="s">
        <v>295</v>
      </c>
      <c r="C90" s="12">
        <v>0</v>
      </c>
      <c r="D90" s="12">
        <v>0</v>
      </c>
      <c r="E90" s="68" t="s">
        <v>296</v>
      </c>
      <c r="F90" s="82" t="s">
        <v>297</v>
      </c>
      <c r="G90" s="76">
        <f t="shared" si="1"/>
        <v>54013.2</v>
      </c>
      <c r="H90" s="22">
        <f>+H92+H96+H102+H110+H115+H122+H125+H131+H140</f>
        <v>19118.2</v>
      </c>
      <c r="I90" s="22">
        <f>+I92+I96+I102+I110+I115+I122+I125+I131+I140</f>
        <v>34895</v>
      </c>
    </row>
    <row r="91" spans="1:9" ht="11.25" hidden="1" customHeight="1" x14ac:dyDescent="0.35">
      <c r="A91" s="29"/>
      <c r="B91" s="12"/>
      <c r="C91" s="12"/>
      <c r="D91" s="12"/>
      <c r="E91" s="71" t="s">
        <v>7</v>
      </c>
      <c r="F91" s="72"/>
      <c r="G91" s="76">
        <f t="shared" si="1"/>
        <v>0</v>
      </c>
      <c r="H91" s="73"/>
      <c r="I91" s="73"/>
    </row>
    <row r="92" spans="1:9" ht="24.75" customHeight="1" x14ac:dyDescent="0.35">
      <c r="A92" s="29">
        <v>2410</v>
      </c>
      <c r="B92" s="12" t="s">
        <v>295</v>
      </c>
      <c r="C92" s="12">
        <v>1</v>
      </c>
      <c r="D92" s="12">
        <v>0</v>
      </c>
      <c r="E92" s="74" t="s">
        <v>298</v>
      </c>
      <c r="F92" s="75" t="s">
        <v>299</v>
      </c>
      <c r="G92" s="76">
        <f t="shared" si="1"/>
        <v>0</v>
      </c>
      <c r="H92" s="73">
        <v>0</v>
      </c>
      <c r="I92" s="73">
        <v>0</v>
      </c>
    </row>
    <row r="93" spans="1:9" s="77" customFormat="1" ht="10.5" hidden="1" customHeight="1" x14ac:dyDescent="0.35">
      <c r="A93" s="29"/>
      <c r="B93" s="12"/>
      <c r="C93" s="12"/>
      <c r="D93" s="12"/>
      <c r="E93" s="71" t="s">
        <v>31</v>
      </c>
      <c r="F93" s="75"/>
      <c r="G93" s="76">
        <f t="shared" si="1"/>
        <v>0</v>
      </c>
      <c r="H93" s="76"/>
      <c r="I93" s="76"/>
    </row>
    <row r="94" spans="1:9" ht="25.5" x14ac:dyDescent="0.35">
      <c r="A94" s="29">
        <v>2411</v>
      </c>
      <c r="B94" s="12" t="s">
        <v>295</v>
      </c>
      <c r="C94" s="12">
        <v>1</v>
      </c>
      <c r="D94" s="12">
        <v>1</v>
      </c>
      <c r="E94" s="71" t="s">
        <v>300</v>
      </c>
      <c r="F94" s="72" t="s">
        <v>301</v>
      </c>
      <c r="G94" s="76">
        <f t="shared" si="1"/>
        <v>0</v>
      </c>
      <c r="H94" s="73"/>
      <c r="I94" s="73"/>
    </row>
    <row r="95" spans="1:9" ht="25.5" x14ac:dyDescent="0.35">
      <c r="A95" s="29">
        <v>2412</v>
      </c>
      <c r="B95" s="12" t="s">
        <v>295</v>
      </c>
      <c r="C95" s="12">
        <v>1</v>
      </c>
      <c r="D95" s="12">
        <v>2</v>
      </c>
      <c r="E95" s="71" t="s">
        <v>302</v>
      </c>
      <c r="F95" s="81" t="s">
        <v>303</v>
      </c>
      <c r="G95" s="76">
        <f t="shared" si="1"/>
        <v>0</v>
      </c>
      <c r="H95" s="73"/>
      <c r="I95" s="73"/>
    </row>
    <row r="96" spans="1:9" ht="25.5" x14ac:dyDescent="0.35">
      <c r="A96" s="29">
        <v>2420</v>
      </c>
      <c r="B96" s="12" t="s">
        <v>295</v>
      </c>
      <c r="C96" s="12">
        <v>2</v>
      </c>
      <c r="D96" s="12">
        <v>0</v>
      </c>
      <c r="E96" s="74" t="s">
        <v>304</v>
      </c>
      <c r="F96" s="75" t="s">
        <v>305</v>
      </c>
      <c r="G96" s="76">
        <f t="shared" si="1"/>
        <v>38010</v>
      </c>
      <c r="H96" s="84">
        <f>+H98</f>
        <v>17615</v>
      </c>
      <c r="I96" s="84">
        <f>+I98</f>
        <v>20395</v>
      </c>
    </row>
    <row r="97" spans="1:9" s="77" customFormat="1" ht="10.5" hidden="1" customHeight="1" x14ac:dyDescent="0.35">
      <c r="A97" s="29"/>
      <c r="B97" s="12"/>
      <c r="C97" s="12"/>
      <c r="D97" s="12"/>
      <c r="E97" s="71" t="s">
        <v>31</v>
      </c>
      <c r="F97" s="75"/>
      <c r="G97" s="76">
        <f t="shared" si="1"/>
        <v>37615</v>
      </c>
      <c r="H97" s="84">
        <v>17215</v>
      </c>
      <c r="I97" s="73">
        <v>20400</v>
      </c>
    </row>
    <row r="98" spans="1:9" x14ac:dyDescent="0.35">
      <c r="A98" s="29">
        <v>2421</v>
      </c>
      <c r="B98" s="12" t="s">
        <v>295</v>
      </c>
      <c r="C98" s="12">
        <v>2</v>
      </c>
      <c r="D98" s="12">
        <v>1</v>
      </c>
      <c r="E98" s="71" t="s">
        <v>306</v>
      </c>
      <c r="F98" s="81" t="s">
        <v>307</v>
      </c>
      <c r="G98" s="76">
        <f t="shared" si="1"/>
        <v>38010</v>
      </c>
      <c r="H98" s="84">
        <v>17615</v>
      </c>
      <c r="I98" s="73">
        <v>20395</v>
      </c>
    </row>
    <row r="99" spans="1:9" x14ac:dyDescent="0.35">
      <c r="A99" s="29">
        <v>2422</v>
      </c>
      <c r="B99" s="12" t="s">
        <v>295</v>
      </c>
      <c r="C99" s="12">
        <v>2</v>
      </c>
      <c r="D99" s="12">
        <v>2</v>
      </c>
      <c r="E99" s="71" t="s">
        <v>308</v>
      </c>
      <c r="F99" s="81" t="s">
        <v>309</v>
      </c>
      <c r="G99" s="76">
        <f t="shared" si="1"/>
        <v>0</v>
      </c>
      <c r="H99" s="73"/>
      <c r="I99" s="73"/>
    </row>
    <row r="100" spans="1:9" x14ac:dyDescent="0.35">
      <c r="A100" s="29">
        <v>2423</v>
      </c>
      <c r="B100" s="12" t="s">
        <v>295</v>
      </c>
      <c r="C100" s="12">
        <v>2</v>
      </c>
      <c r="D100" s="12">
        <v>3</v>
      </c>
      <c r="E100" s="71" t="s">
        <v>310</v>
      </c>
      <c r="F100" s="81" t="s">
        <v>311</v>
      </c>
      <c r="G100" s="76">
        <f t="shared" si="1"/>
        <v>0</v>
      </c>
      <c r="H100" s="73"/>
      <c r="I100" s="73"/>
    </row>
    <row r="101" spans="1:9" x14ac:dyDescent="0.35">
      <c r="A101" s="29">
        <v>2424</v>
      </c>
      <c r="B101" s="12" t="s">
        <v>295</v>
      </c>
      <c r="C101" s="12">
        <v>2</v>
      </c>
      <c r="D101" s="12">
        <v>4</v>
      </c>
      <c r="E101" s="71" t="s">
        <v>312</v>
      </c>
      <c r="F101" s="81"/>
      <c r="G101" s="76">
        <f t="shared" si="1"/>
        <v>0</v>
      </c>
      <c r="H101" s="73"/>
      <c r="I101" s="73"/>
    </row>
    <row r="102" spans="1:9" ht="14.25" customHeight="1" x14ac:dyDescent="0.35">
      <c r="A102" s="29">
        <v>2430</v>
      </c>
      <c r="B102" s="12" t="s">
        <v>295</v>
      </c>
      <c r="C102" s="12">
        <v>3</v>
      </c>
      <c r="D102" s="12">
        <v>0</v>
      </c>
      <c r="E102" s="74" t="s">
        <v>313</v>
      </c>
      <c r="F102" s="75" t="s">
        <v>314</v>
      </c>
      <c r="G102" s="76">
        <f t="shared" si="1"/>
        <v>0</v>
      </c>
      <c r="H102" s="73">
        <v>0</v>
      </c>
      <c r="I102" s="73">
        <v>0</v>
      </c>
    </row>
    <row r="103" spans="1:9" s="77" customFormat="1" ht="10.5" hidden="1" customHeight="1" x14ac:dyDescent="0.35">
      <c r="A103" s="29"/>
      <c r="B103" s="12"/>
      <c r="C103" s="12"/>
      <c r="D103" s="12"/>
      <c r="E103" s="71" t="s">
        <v>31</v>
      </c>
      <c r="F103" s="75"/>
      <c r="G103" s="76">
        <f t="shared" si="1"/>
        <v>0</v>
      </c>
      <c r="H103" s="76"/>
      <c r="I103" s="76"/>
    </row>
    <row r="104" spans="1:9" x14ac:dyDescent="0.35">
      <c r="A104" s="29">
        <v>2431</v>
      </c>
      <c r="B104" s="12" t="s">
        <v>295</v>
      </c>
      <c r="C104" s="12">
        <v>3</v>
      </c>
      <c r="D104" s="12">
        <v>1</v>
      </c>
      <c r="E104" s="71" t="s">
        <v>315</v>
      </c>
      <c r="F104" s="81" t="s">
        <v>316</v>
      </c>
      <c r="G104" s="76">
        <f t="shared" si="1"/>
        <v>0</v>
      </c>
      <c r="H104" s="73"/>
      <c r="I104" s="73"/>
    </row>
    <row r="105" spans="1:9" x14ac:dyDescent="0.35">
      <c r="A105" s="29">
        <v>2432</v>
      </c>
      <c r="B105" s="12" t="s">
        <v>295</v>
      </c>
      <c r="C105" s="12">
        <v>3</v>
      </c>
      <c r="D105" s="12">
        <v>2</v>
      </c>
      <c r="E105" s="71" t="s">
        <v>317</v>
      </c>
      <c r="F105" s="81" t="s">
        <v>318</v>
      </c>
      <c r="G105" s="76">
        <f t="shared" si="1"/>
        <v>0</v>
      </c>
      <c r="H105" s="73"/>
      <c r="I105" s="73">
        <v>0</v>
      </c>
    </row>
    <row r="106" spans="1:9" x14ac:dyDescent="0.35">
      <c r="A106" s="29">
        <v>2433</v>
      </c>
      <c r="B106" s="12" t="s">
        <v>295</v>
      </c>
      <c r="C106" s="12">
        <v>3</v>
      </c>
      <c r="D106" s="12">
        <v>3</v>
      </c>
      <c r="E106" s="71" t="s">
        <v>319</v>
      </c>
      <c r="F106" s="81" t="s">
        <v>320</v>
      </c>
      <c r="G106" s="76">
        <f t="shared" si="1"/>
        <v>0</v>
      </c>
      <c r="H106" s="73"/>
      <c r="I106" s="73"/>
    </row>
    <row r="107" spans="1:9" x14ac:dyDescent="0.35">
      <c r="A107" s="29">
        <v>2434</v>
      </c>
      <c r="B107" s="12" t="s">
        <v>295</v>
      </c>
      <c r="C107" s="12">
        <v>3</v>
      </c>
      <c r="D107" s="12">
        <v>4</v>
      </c>
      <c r="E107" s="71" t="s">
        <v>321</v>
      </c>
      <c r="F107" s="81" t="s">
        <v>322</v>
      </c>
      <c r="G107" s="76">
        <f t="shared" si="1"/>
        <v>0</v>
      </c>
      <c r="H107" s="73"/>
      <c r="I107" s="73"/>
    </row>
    <row r="108" spans="1:9" x14ac:dyDescent="0.35">
      <c r="A108" s="29">
        <v>2435</v>
      </c>
      <c r="B108" s="12" t="s">
        <v>295</v>
      </c>
      <c r="C108" s="12">
        <v>3</v>
      </c>
      <c r="D108" s="12">
        <v>5</v>
      </c>
      <c r="E108" s="71" t="s">
        <v>323</v>
      </c>
      <c r="F108" s="81" t="s">
        <v>324</v>
      </c>
      <c r="G108" s="76">
        <f t="shared" si="1"/>
        <v>0</v>
      </c>
      <c r="H108" s="73"/>
      <c r="I108" s="73"/>
    </row>
    <row r="109" spans="1:9" x14ac:dyDescent="0.35">
      <c r="A109" s="29">
        <v>2436</v>
      </c>
      <c r="B109" s="12" t="s">
        <v>295</v>
      </c>
      <c r="C109" s="12">
        <v>3</v>
      </c>
      <c r="D109" s="12">
        <v>6</v>
      </c>
      <c r="E109" s="71" t="s">
        <v>325</v>
      </c>
      <c r="F109" s="81" t="s">
        <v>326</v>
      </c>
      <c r="G109" s="76">
        <f t="shared" si="1"/>
        <v>0</v>
      </c>
      <c r="H109" s="73"/>
      <c r="I109" s="73"/>
    </row>
    <row r="110" spans="1:9" ht="21.75" customHeight="1" x14ac:dyDescent="0.35">
      <c r="A110" s="29">
        <v>2440</v>
      </c>
      <c r="B110" s="12" t="s">
        <v>295</v>
      </c>
      <c r="C110" s="12">
        <v>4</v>
      </c>
      <c r="D110" s="12">
        <v>0</v>
      </c>
      <c r="E110" s="74" t="s">
        <v>327</v>
      </c>
      <c r="F110" s="75" t="s">
        <v>328</v>
      </c>
      <c r="G110" s="76">
        <f t="shared" si="1"/>
        <v>0</v>
      </c>
      <c r="H110" s="73">
        <v>0</v>
      </c>
      <c r="I110" s="73">
        <v>0</v>
      </c>
    </row>
    <row r="111" spans="1:9" s="77" customFormat="1" ht="0.75" hidden="1" customHeight="1" x14ac:dyDescent="0.35">
      <c r="A111" s="29"/>
      <c r="B111" s="12"/>
      <c r="C111" s="12"/>
      <c r="D111" s="12"/>
      <c r="E111" s="71" t="s">
        <v>31</v>
      </c>
      <c r="F111" s="75"/>
      <c r="G111" s="76">
        <f t="shared" si="1"/>
        <v>0</v>
      </c>
      <c r="H111" s="76"/>
      <c r="I111" s="76"/>
    </row>
    <row r="112" spans="1:9" ht="24" customHeight="1" x14ac:dyDescent="0.35">
      <c r="A112" s="29">
        <v>2441</v>
      </c>
      <c r="B112" s="12" t="s">
        <v>295</v>
      </c>
      <c r="C112" s="12">
        <v>4</v>
      </c>
      <c r="D112" s="12">
        <v>1</v>
      </c>
      <c r="E112" s="71" t="s">
        <v>329</v>
      </c>
      <c r="F112" s="81" t="s">
        <v>330</v>
      </c>
      <c r="G112" s="76">
        <f t="shared" si="1"/>
        <v>0</v>
      </c>
      <c r="H112" s="73"/>
      <c r="I112" s="73"/>
    </row>
    <row r="113" spans="1:9" x14ac:dyDescent="0.35">
      <c r="A113" s="29">
        <v>2442</v>
      </c>
      <c r="B113" s="12" t="s">
        <v>295</v>
      </c>
      <c r="C113" s="12">
        <v>4</v>
      </c>
      <c r="D113" s="12">
        <v>2</v>
      </c>
      <c r="E113" s="71" t="s">
        <v>331</v>
      </c>
      <c r="F113" s="81" t="s">
        <v>332</v>
      </c>
      <c r="G113" s="76">
        <f t="shared" si="1"/>
        <v>0</v>
      </c>
      <c r="H113" s="73"/>
      <c r="I113" s="73"/>
    </row>
    <row r="114" spans="1:9" x14ac:dyDescent="0.35">
      <c r="A114" s="29">
        <v>2443</v>
      </c>
      <c r="B114" s="12" t="s">
        <v>295</v>
      </c>
      <c r="C114" s="12">
        <v>4</v>
      </c>
      <c r="D114" s="12">
        <v>3</v>
      </c>
      <c r="E114" s="71" t="s">
        <v>333</v>
      </c>
      <c r="F114" s="81" t="s">
        <v>334</v>
      </c>
      <c r="G114" s="76">
        <f t="shared" si="1"/>
        <v>0</v>
      </c>
      <c r="H114" s="73"/>
      <c r="I114" s="73"/>
    </row>
    <row r="115" spans="1:9" ht="14.25" customHeight="1" x14ac:dyDescent="0.35">
      <c r="A115" s="29">
        <v>2450</v>
      </c>
      <c r="B115" s="12" t="s">
        <v>295</v>
      </c>
      <c r="C115" s="12">
        <v>5</v>
      </c>
      <c r="D115" s="12">
        <v>0</v>
      </c>
      <c r="E115" s="74" t="s">
        <v>335</v>
      </c>
      <c r="F115" s="83" t="s">
        <v>336</v>
      </c>
      <c r="G115" s="76">
        <f t="shared" si="1"/>
        <v>17003.2</v>
      </c>
      <c r="H115" s="73">
        <f>+H117</f>
        <v>1503.2</v>
      </c>
      <c r="I115" s="73">
        <f>+I117</f>
        <v>15500</v>
      </c>
    </row>
    <row r="116" spans="1:9" s="77" customFormat="1" ht="10.5" hidden="1" customHeight="1" x14ac:dyDescent="0.35">
      <c r="A116" s="29"/>
      <c r="B116" s="12"/>
      <c r="C116" s="12"/>
      <c r="D116" s="12"/>
      <c r="E116" s="71" t="s">
        <v>31</v>
      </c>
      <c r="F116" s="75"/>
      <c r="G116" s="76">
        <f t="shared" si="1"/>
        <v>15500</v>
      </c>
      <c r="H116" s="76"/>
      <c r="I116" s="73">
        <v>15500</v>
      </c>
    </row>
    <row r="117" spans="1:9" x14ac:dyDescent="0.35">
      <c r="A117" s="29">
        <v>2451</v>
      </c>
      <c r="B117" s="12" t="s">
        <v>295</v>
      </c>
      <c r="C117" s="12">
        <v>5</v>
      </c>
      <c r="D117" s="12">
        <v>1</v>
      </c>
      <c r="E117" s="71" t="s">
        <v>337</v>
      </c>
      <c r="F117" s="81" t="s">
        <v>338</v>
      </c>
      <c r="G117" s="76">
        <f t="shared" si="1"/>
        <v>17003.2</v>
      </c>
      <c r="H117" s="73">
        <v>1503.2</v>
      </c>
      <c r="I117" s="73">
        <v>15500</v>
      </c>
    </row>
    <row r="118" spans="1:9" x14ac:dyDescent="0.35">
      <c r="A118" s="29">
        <v>2452</v>
      </c>
      <c r="B118" s="12" t="s">
        <v>295</v>
      </c>
      <c r="C118" s="12">
        <v>5</v>
      </c>
      <c r="D118" s="12">
        <v>2</v>
      </c>
      <c r="E118" s="71" t="s">
        <v>339</v>
      </c>
      <c r="F118" s="81" t="s">
        <v>340</v>
      </c>
      <c r="G118" s="76">
        <f t="shared" si="1"/>
        <v>0</v>
      </c>
      <c r="H118" s="73"/>
      <c r="I118" s="73"/>
    </row>
    <row r="119" spans="1:9" x14ac:dyDescent="0.35">
      <c r="A119" s="29">
        <v>2453</v>
      </c>
      <c r="B119" s="12" t="s">
        <v>295</v>
      </c>
      <c r="C119" s="12">
        <v>5</v>
      </c>
      <c r="D119" s="12">
        <v>3</v>
      </c>
      <c r="E119" s="71" t="s">
        <v>341</v>
      </c>
      <c r="F119" s="81" t="s">
        <v>342</v>
      </c>
      <c r="G119" s="76">
        <f t="shared" si="1"/>
        <v>0</v>
      </c>
      <c r="H119" s="73"/>
      <c r="I119" s="73"/>
    </row>
    <row r="120" spans="1:9" x14ac:dyDescent="0.35">
      <c r="A120" s="29">
        <v>2454</v>
      </c>
      <c r="B120" s="12" t="s">
        <v>295</v>
      </c>
      <c r="C120" s="12">
        <v>5</v>
      </c>
      <c r="D120" s="12">
        <v>4</v>
      </c>
      <c r="E120" s="71" t="s">
        <v>343</v>
      </c>
      <c r="F120" s="81" t="s">
        <v>344</v>
      </c>
      <c r="G120" s="76">
        <f t="shared" si="1"/>
        <v>0</v>
      </c>
      <c r="H120" s="73"/>
      <c r="I120" s="73"/>
    </row>
    <row r="121" spans="1:9" x14ac:dyDescent="0.35">
      <c r="A121" s="29">
        <v>2455</v>
      </c>
      <c r="B121" s="12" t="s">
        <v>295</v>
      </c>
      <c r="C121" s="12">
        <v>5</v>
      </c>
      <c r="D121" s="12">
        <v>5</v>
      </c>
      <c r="E121" s="71" t="s">
        <v>345</v>
      </c>
      <c r="F121" s="81" t="s">
        <v>346</v>
      </c>
      <c r="G121" s="76">
        <f t="shared" si="1"/>
        <v>0</v>
      </c>
      <c r="H121" s="73"/>
      <c r="I121" s="73"/>
    </row>
    <row r="122" spans="1:9" ht="14.25" customHeight="1" x14ac:dyDescent="0.35">
      <c r="A122" s="29">
        <v>2460</v>
      </c>
      <c r="B122" s="12" t="s">
        <v>295</v>
      </c>
      <c r="C122" s="12">
        <v>6</v>
      </c>
      <c r="D122" s="12">
        <v>0</v>
      </c>
      <c r="E122" s="74" t="s">
        <v>347</v>
      </c>
      <c r="F122" s="75" t="s">
        <v>348</v>
      </c>
      <c r="G122" s="76">
        <f t="shared" si="1"/>
        <v>0</v>
      </c>
      <c r="H122" s="73">
        <v>0</v>
      </c>
      <c r="I122" s="73">
        <v>0</v>
      </c>
    </row>
    <row r="123" spans="1:9" s="77" customFormat="1" ht="10.5" hidden="1" customHeight="1" x14ac:dyDescent="0.35">
      <c r="A123" s="29"/>
      <c r="B123" s="12"/>
      <c r="C123" s="12"/>
      <c r="D123" s="12"/>
      <c r="E123" s="71" t="s">
        <v>31</v>
      </c>
      <c r="F123" s="75"/>
      <c r="G123" s="76">
        <f t="shared" si="1"/>
        <v>0</v>
      </c>
      <c r="H123" s="76"/>
      <c r="I123" s="76"/>
    </row>
    <row r="124" spans="1:9" x14ac:dyDescent="0.35">
      <c r="A124" s="29">
        <v>2461</v>
      </c>
      <c r="B124" s="12" t="s">
        <v>295</v>
      </c>
      <c r="C124" s="12">
        <v>6</v>
      </c>
      <c r="D124" s="12">
        <v>1</v>
      </c>
      <c r="E124" s="71" t="s">
        <v>349</v>
      </c>
      <c r="F124" s="81" t="s">
        <v>348</v>
      </c>
      <c r="G124" s="76">
        <f t="shared" si="1"/>
        <v>0</v>
      </c>
      <c r="H124" s="73"/>
      <c r="I124" s="73"/>
    </row>
    <row r="125" spans="1:9" x14ac:dyDescent="0.35">
      <c r="A125" s="29">
        <v>2470</v>
      </c>
      <c r="B125" s="12" t="s">
        <v>295</v>
      </c>
      <c r="C125" s="12">
        <v>7</v>
      </c>
      <c r="D125" s="12">
        <v>0</v>
      </c>
      <c r="E125" s="74" t="s">
        <v>350</v>
      </c>
      <c r="F125" s="83" t="s">
        <v>351</v>
      </c>
      <c r="G125" s="76">
        <f t="shared" si="1"/>
        <v>0</v>
      </c>
      <c r="H125" s="73">
        <v>0</v>
      </c>
      <c r="I125" s="73">
        <v>0</v>
      </c>
    </row>
    <row r="126" spans="1:9" s="77" customFormat="1" ht="10.5" hidden="1" customHeight="1" x14ac:dyDescent="0.35">
      <c r="A126" s="29"/>
      <c r="B126" s="12"/>
      <c r="C126" s="12"/>
      <c r="D126" s="12"/>
      <c r="E126" s="71" t="s">
        <v>31</v>
      </c>
      <c r="F126" s="75"/>
      <c r="G126" s="76">
        <f t="shared" si="1"/>
        <v>0</v>
      </c>
      <c r="H126" s="76"/>
      <c r="I126" s="76"/>
    </row>
    <row r="127" spans="1:9" ht="25.5" x14ac:dyDescent="0.35">
      <c r="A127" s="29">
        <v>2471</v>
      </c>
      <c r="B127" s="12" t="s">
        <v>295</v>
      </c>
      <c r="C127" s="12">
        <v>7</v>
      </c>
      <c r="D127" s="12">
        <v>1</v>
      </c>
      <c r="E127" s="71" t="s">
        <v>352</v>
      </c>
      <c r="F127" s="81" t="s">
        <v>353</v>
      </c>
      <c r="G127" s="76">
        <f t="shared" si="1"/>
        <v>0</v>
      </c>
      <c r="H127" s="73"/>
      <c r="I127" s="73"/>
    </row>
    <row r="128" spans="1:9" x14ac:dyDescent="0.35">
      <c r="A128" s="29">
        <v>2472</v>
      </c>
      <c r="B128" s="12" t="s">
        <v>295</v>
      </c>
      <c r="C128" s="12">
        <v>7</v>
      </c>
      <c r="D128" s="12">
        <v>2</v>
      </c>
      <c r="E128" s="71" t="s">
        <v>354</v>
      </c>
      <c r="F128" s="85" t="s">
        <v>355</v>
      </c>
      <c r="G128" s="76">
        <f t="shared" si="1"/>
        <v>0</v>
      </c>
      <c r="H128" s="73"/>
      <c r="I128" s="73"/>
    </row>
    <row r="129" spans="1:9" x14ac:dyDescent="0.35">
      <c r="A129" s="29">
        <v>2473</v>
      </c>
      <c r="B129" s="12" t="s">
        <v>295</v>
      </c>
      <c r="C129" s="12">
        <v>7</v>
      </c>
      <c r="D129" s="12">
        <v>3</v>
      </c>
      <c r="E129" s="71" t="s">
        <v>356</v>
      </c>
      <c r="F129" s="81" t="s">
        <v>357</v>
      </c>
      <c r="G129" s="76">
        <f t="shared" si="1"/>
        <v>0</v>
      </c>
      <c r="H129" s="73"/>
      <c r="I129" s="73"/>
    </row>
    <row r="130" spans="1:9" x14ac:dyDescent="0.35">
      <c r="A130" s="29">
        <v>2474</v>
      </c>
      <c r="B130" s="12" t="s">
        <v>295</v>
      </c>
      <c r="C130" s="12">
        <v>7</v>
      </c>
      <c r="D130" s="12">
        <v>4</v>
      </c>
      <c r="E130" s="71" t="s">
        <v>358</v>
      </c>
      <c r="F130" s="72" t="s">
        <v>359</v>
      </c>
      <c r="G130" s="76">
        <f t="shared" si="1"/>
        <v>0</v>
      </c>
      <c r="H130" s="73"/>
      <c r="I130" s="73"/>
    </row>
    <row r="131" spans="1:9" ht="24" customHeight="1" x14ac:dyDescent="0.35">
      <c r="A131" s="29">
        <v>2480</v>
      </c>
      <c r="B131" s="12" t="s">
        <v>295</v>
      </c>
      <c r="C131" s="12">
        <v>8</v>
      </c>
      <c r="D131" s="12">
        <v>0</v>
      </c>
      <c r="E131" s="74" t="s">
        <v>360</v>
      </c>
      <c r="F131" s="75" t="s">
        <v>361</v>
      </c>
      <c r="G131" s="76">
        <f t="shared" si="1"/>
        <v>0</v>
      </c>
      <c r="H131" s="73">
        <v>0</v>
      </c>
      <c r="I131" s="73">
        <v>0</v>
      </c>
    </row>
    <row r="132" spans="1:9" s="77" customFormat="1" ht="10.5" hidden="1" customHeight="1" x14ac:dyDescent="0.35">
      <c r="A132" s="29"/>
      <c r="B132" s="12"/>
      <c r="C132" s="12"/>
      <c r="D132" s="12"/>
      <c r="E132" s="71" t="s">
        <v>31</v>
      </c>
      <c r="F132" s="75"/>
      <c r="G132" s="76">
        <f t="shared" si="1"/>
        <v>0</v>
      </c>
      <c r="H132" s="76"/>
      <c r="I132" s="76"/>
    </row>
    <row r="133" spans="1:9" ht="30" x14ac:dyDescent="0.35">
      <c r="A133" s="29">
        <v>2481</v>
      </c>
      <c r="B133" s="12" t="s">
        <v>295</v>
      </c>
      <c r="C133" s="12">
        <v>8</v>
      </c>
      <c r="D133" s="12">
        <v>1</v>
      </c>
      <c r="E133" s="71" t="s">
        <v>362</v>
      </c>
      <c r="F133" s="81" t="s">
        <v>363</v>
      </c>
      <c r="G133" s="76">
        <f t="shared" si="1"/>
        <v>0</v>
      </c>
      <c r="H133" s="73"/>
      <c r="I133" s="73"/>
    </row>
    <row r="134" spans="1:9" ht="38.25" x14ac:dyDescent="0.35">
      <c r="A134" s="29">
        <v>2482</v>
      </c>
      <c r="B134" s="12" t="s">
        <v>295</v>
      </c>
      <c r="C134" s="12">
        <v>8</v>
      </c>
      <c r="D134" s="12">
        <v>2</v>
      </c>
      <c r="E134" s="71" t="s">
        <v>364</v>
      </c>
      <c r="F134" s="81" t="s">
        <v>365</v>
      </c>
      <c r="G134" s="76">
        <f t="shared" si="1"/>
        <v>0</v>
      </c>
      <c r="H134" s="73"/>
      <c r="I134" s="73"/>
    </row>
    <row r="135" spans="1:9" ht="25.5" x14ac:dyDescent="0.35">
      <c r="A135" s="29">
        <v>2483</v>
      </c>
      <c r="B135" s="12" t="s">
        <v>295</v>
      </c>
      <c r="C135" s="12">
        <v>8</v>
      </c>
      <c r="D135" s="12">
        <v>3</v>
      </c>
      <c r="E135" s="71" t="s">
        <v>366</v>
      </c>
      <c r="F135" s="81" t="s">
        <v>367</v>
      </c>
      <c r="G135" s="76">
        <f t="shared" si="1"/>
        <v>0</v>
      </c>
      <c r="H135" s="73"/>
      <c r="I135" s="73">
        <v>0</v>
      </c>
    </row>
    <row r="136" spans="1:9" ht="37.5" customHeight="1" x14ac:dyDescent="0.35">
      <c r="A136" s="29">
        <v>2484</v>
      </c>
      <c r="B136" s="12" t="s">
        <v>295</v>
      </c>
      <c r="C136" s="12">
        <v>8</v>
      </c>
      <c r="D136" s="12">
        <v>4</v>
      </c>
      <c r="E136" s="71" t="s">
        <v>368</v>
      </c>
      <c r="F136" s="81" t="s">
        <v>369</v>
      </c>
      <c r="G136" s="76">
        <f t="shared" si="1"/>
        <v>0</v>
      </c>
      <c r="H136" s="73"/>
      <c r="I136" s="73"/>
    </row>
    <row r="137" spans="1:9" ht="25.5" x14ac:dyDescent="0.35">
      <c r="A137" s="29">
        <v>2485</v>
      </c>
      <c r="B137" s="12" t="s">
        <v>295</v>
      </c>
      <c r="C137" s="12">
        <v>8</v>
      </c>
      <c r="D137" s="12">
        <v>5</v>
      </c>
      <c r="E137" s="71" t="s">
        <v>370</v>
      </c>
      <c r="F137" s="81" t="s">
        <v>371</v>
      </c>
      <c r="G137" s="76">
        <f t="shared" si="1"/>
        <v>0</v>
      </c>
      <c r="H137" s="73"/>
      <c r="I137" s="73">
        <v>0</v>
      </c>
    </row>
    <row r="138" spans="1:9" ht="15" customHeight="1" x14ac:dyDescent="0.35">
      <c r="A138" s="29">
        <v>2486</v>
      </c>
      <c r="B138" s="12" t="s">
        <v>295</v>
      </c>
      <c r="C138" s="12">
        <v>8</v>
      </c>
      <c r="D138" s="12">
        <v>6</v>
      </c>
      <c r="E138" s="71" t="s">
        <v>372</v>
      </c>
      <c r="F138" s="81" t="s">
        <v>373</v>
      </c>
      <c r="G138" s="76">
        <f t="shared" si="1"/>
        <v>0</v>
      </c>
      <c r="H138" s="73"/>
      <c r="I138" s="73"/>
    </row>
    <row r="139" spans="1:9" ht="25.5" x14ac:dyDescent="0.35">
      <c r="A139" s="29">
        <v>2487</v>
      </c>
      <c r="B139" s="12" t="s">
        <v>295</v>
      </c>
      <c r="C139" s="12">
        <v>8</v>
      </c>
      <c r="D139" s="12">
        <v>7</v>
      </c>
      <c r="E139" s="71" t="s">
        <v>374</v>
      </c>
      <c r="F139" s="81" t="s">
        <v>375</v>
      </c>
      <c r="G139" s="76">
        <f t="shared" si="1"/>
        <v>0</v>
      </c>
      <c r="H139" s="73"/>
      <c r="I139" s="73"/>
    </row>
    <row r="140" spans="1:9" ht="24.75" customHeight="1" x14ac:dyDescent="0.35">
      <c r="A140" s="29">
        <v>2490</v>
      </c>
      <c r="B140" s="12" t="s">
        <v>295</v>
      </c>
      <c r="C140" s="12">
        <v>9</v>
      </c>
      <c r="D140" s="12">
        <v>0</v>
      </c>
      <c r="E140" s="74" t="s">
        <v>376</v>
      </c>
      <c r="F140" s="75" t="s">
        <v>377</v>
      </c>
      <c r="G140" s="112">
        <f>+H140+I140</f>
        <v>-1000</v>
      </c>
      <c r="H140" s="113">
        <v>0</v>
      </c>
      <c r="I140" s="113">
        <f>+I142</f>
        <v>-1000</v>
      </c>
    </row>
    <row r="141" spans="1:9" s="77" customFormat="1" ht="10.5" hidden="1" customHeight="1" x14ac:dyDescent="0.35">
      <c r="A141" s="29"/>
      <c r="B141" s="12"/>
      <c r="C141" s="12"/>
      <c r="D141" s="12"/>
      <c r="E141" s="71" t="s">
        <v>31</v>
      </c>
      <c r="F141" s="75"/>
      <c r="G141" s="112">
        <f t="shared" ref="G141:G204" si="2">+H141+I141</f>
        <v>0</v>
      </c>
      <c r="H141" s="112"/>
      <c r="I141" s="112"/>
    </row>
    <row r="142" spans="1:9" x14ac:dyDescent="0.35">
      <c r="A142" s="29">
        <v>2491</v>
      </c>
      <c r="B142" s="12" t="s">
        <v>295</v>
      </c>
      <c r="C142" s="12">
        <v>9</v>
      </c>
      <c r="D142" s="12">
        <v>1</v>
      </c>
      <c r="E142" s="71" t="s">
        <v>376</v>
      </c>
      <c r="F142" s="81" t="s">
        <v>378</v>
      </c>
      <c r="G142" s="112">
        <f t="shared" si="2"/>
        <v>-1000</v>
      </c>
      <c r="H142" s="113"/>
      <c r="I142" s="113">
        <v>-1000</v>
      </c>
    </row>
    <row r="143" spans="1:9" s="70" customFormat="1" ht="24" customHeight="1" x14ac:dyDescent="0.3">
      <c r="A143" s="67">
        <v>2500</v>
      </c>
      <c r="B143" s="12" t="s">
        <v>379</v>
      </c>
      <c r="C143" s="12">
        <v>0</v>
      </c>
      <c r="D143" s="12">
        <v>0</v>
      </c>
      <c r="E143" s="68" t="s">
        <v>380</v>
      </c>
      <c r="F143" s="82" t="s">
        <v>381</v>
      </c>
      <c r="G143" s="76">
        <f t="shared" si="2"/>
        <v>6967</v>
      </c>
      <c r="H143" s="22">
        <f>+H145+H148+H154+H151+H157+H160</f>
        <v>5467</v>
      </c>
      <c r="I143" s="22">
        <f>+I145+I148+I154+I151+I157+I160</f>
        <v>1500</v>
      </c>
    </row>
    <row r="144" spans="1:9" ht="25.5" customHeight="1" x14ac:dyDescent="0.35">
      <c r="A144" s="29"/>
      <c r="B144" s="12"/>
      <c r="C144" s="12"/>
      <c r="D144" s="12"/>
      <c r="E144" s="71" t="s">
        <v>7</v>
      </c>
      <c r="F144" s="72"/>
      <c r="G144" s="76">
        <f t="shared" si="2"/>
        <v>0</v>
      </c>
      <c r="H144" s="73"/>
      <c r="I144" s="73"/>
    </row>
    <row r="145" spans="1:9" ht="13.5" customHeight="1" x14ac:dyDescent="0.35">
      <c r="A145" s="29">
        <v>2510</v>
      </c>
      <c r="B145" s="12" t="s">
        <v>379</v>
      </c>
      <c r="C145" s="12">
        <v>1</v>
      </c>
      <c r="D145" s="12">
        <v>0</v>
      </c>
      <c r="E145" s="74" t="s">
        <v>382</v>
      </c>
      <c r="F145" s="75" t="s">
        <v>383</v>
      </c>
      <c r="G145" s="76">
        <f t="shared" si="2"/>
        <v>6967</v>
      </c>
      <c r="H145" s="73">
        <v>5467</v>
      </c>
      <c r="I145" s="73">
        <v>1500</v>
      </c>
    </row>
    <row r="146" spans="1:9" s="77" customFormat="1" ht="10.5" hidden="1" customHeight="1" x14ac:dyDescent="0.35">
      <c r="A146" s="29"/>
      <c r="B146" s="12"/>
      <c r="C146" s="12"/>
      <c r="D146" s="12"/>
      <c r="E146" s="71" t="s">
        <v>31</v>
      </c>
      <c r="F146" s="75"/>
      <c r="G146" s="76">
        <f t="shared" si="2"/>
        <v>5467</v>
      </c>
      <c r="H146" s="73">
        <v>5467</v>
      </c>
      <c r="I146" s="76"/>
    </row>
    <row r="147" spans="1:9" x14ac:dyDescent="0.35">
      <c r="A147" s="29">
        <v>2511</v>
      </c>
      <c r="B147" s="12" t="s">
        <v>379</v>
      </c>
      <c r="C147" s="12">
        <v>1</v>
      </c>
      <c r="D147" s="12">
        <v>1</v>
      </c>
      <c r="E147" s="71" t="s">
        <v>382</v>
      </c>
      <c r="F147" s="81" t="s">
        <v>384</v>
      </c>
      <c r="G147" s="76">
        <f t="shared" si="2"/>
        <v>6967</v>
      </c>
      <c r="H147" s="73">
        <v>5467</v>
      </c>
      <c r="I147" s="73">
        <v>1500</v>
      </c>
    </row>
    <row r="148" spans="1:9" ht="13.5" customHeight="1" x14ac:dyDescent="0.35">
      <c r="A148" s="29">
        <v>2520</v>
      </c>
      <c r="B148" s="12" t="s">
        <v>379</v>
      </c>
      <c r="C148" s="12">
        <v>2</v>
      </c>
      <c r="D148" s="12">
        <v>0</v>
      </c>
      <c r="E148" s="74" t="s">
        <v>385</v>
      </c>
      <c r="F148" s="75" t="s">
        <v>386</v>
      </c>
      <c r="G148" s="76">
        <f t="shared" si="2"/>
        <v>0</v>
      </c>
      <c r="H148" s="73">
        <v>0</v>
      </c>
      <c r="I148" s="73">
        <v>0</v>
      </c>
    </row>
    <row r="149" spans="1:9" s="77" customFormat="1" ht="10.5" hidden="1" customHeight="1" x14ac:dyDescent="0.35">
      <c r="A149" s="29"/>
      <c r="B149" s="12"/>
      <c r="C149" s="12"/>
      <c r="D149" s="12"/>
      <c r="E149" s="71" t="s">
        <v>31</v>
      </c>
      <c r="F149" s="75"/>
      <c r="G149" s="76">
        <f t="shared" si="2"/>
        <v>0</v>
      </c>
      <c r="H149" s="76"/>
      <c r="I149" s="76"/>
    </row>
    <row r="150" spans="1:9" ht="12.75" customHeight="1" x14ac:dyDescent="0.35">
      <c r="A150" s="29">
        <v>2521</v>
      </c>
      <c r="B150" s="12" t="s">
        <v>379</v>
      </c>
      <c r="C150" s="12">
        <v>2</v>
      </c>
      <c r="D150" s="12">
        <v>1</v>
      </c>
      <c r="E150" s="71" t="s">
        <v>387</v>
      </c>
      <c r="F150" s="81" t="s">
        <v>388</v>
      </c>
      <c r="G150" s="76">
        <f t="shared" si="2"/>
        <v>0</v>
      </c>
      <c r="H150" s="73"/>
      <c r="I150" s="73"/>
    </row>
    <row r="151" spans="1:9" ht="12.75" customHeight="1" x14ac:dyDescent="0.35">
      <c r="A151" s="29">
        <v>2530</v>
      </c>
      <c r="B151" s="12" t="s">
        <v>379</v>
      </c>
      <c r="C151" s="12">
        <v>3</v>
      </c>
      <c r="D151" s="12">
        <v>0</v>
      </c>
      <c r="E151" s="74" t="s">
        <v>389</v>
      </c>
      <c r="F151" s="75" t="s">
        <v>390</v>
      </c>
      <c r="G151" s="76">
        <f t="shared" si="2"/>
        <v>0</v>
      </c>
      <c r="H151" s="73">
        <v>0</v>
      </c>
      <c r="I151" s="73">
        <v>0</v>
      </c>
    </row>
    <row r="152" spans="1:9" s="77" customFormat="1" ht="10.5" hidden="1" customHeight="1" x14ac:dyDescent="0.35">
      <c r="A152" s="29"/>
      <c r="B152" s="12"/>
      <c r="C152" s="12"/>
      <c r="D152" s="12"/>
      <c r="E152" s="71" t="s">
        <v>31</v>
      </c>
      <c r="F152" s="75"/>
      <c r="G152" s="76">
        <f t="shared" si="2"/>
        <v>0</v>
      </c>
      <c r="H152" s="76"/>
      <c r="I152" s="76"/>
    </row>
    <row r="153" spans="1:9" ht="13.5" customHeight="1" x14ac:dyDescent="0.35">
      <c r="A153" s="29">
        <v>2531</v>
      </c>
      <c r="B153" s="12" t="s">
        <v>379</v>
      </c>
      <c r="C153" s="12">
        <v>3</v>
      </c>
      <c r="D153" s="12">
        <v>1</v>
      </c>
      <c r="E153" s="71" t="s">
        <v>389</v>
      </c>
      <c r="F153" s="81" t="s">
        <v>391</v>
      </c>
      <c r="G153" s="76">
        <f t="shared" si="2"/>
        <v>0</v>
      </c>
      <c r="H153" s="73"/>
      <c r="I153" s="73"/>
    </row>
    <row r="154" spans="1:9" ht="12.75" customHeight="1" x14ac:dyDescent="0.35">
      <c r="A154" s="29">
        <v>2540</v>
      </c>
      <c r="B154" s="12" t="s">
        <v>379</v>
      </c>
      <c r="C154" s="12">
        <v>4</v>
      </c>
      <c r="D154" s="12">
        <v>0</v>
      </c>
      <c r="E154" s="74" t="s">
        <v>392</v>
      </c>
      <c r="F154" s="75" t="s">
        <v>393</v>
      </c>
      <c r="G154" s="76">
        <f t="shared" si="2"/>
        <v>0</v>
      </c>
      <c r="H154" s="73">
        <v>0</v>
      </c>
      <c r="I154" s="73">
        <v>0</v>
      </c>
    </row>
    <row r="155" spans="1:9" s="77" customFormat="1" ht="10.5" hidden="1" customHeight="1" x14ac:dyDescent="0.35">
      <c r="A155" s="29"/>
      <c r="B155" s="12"/>
      <c r="C155" s="12"/>
      <c r="D155" s="12"/>
      <c r="E155" s="71" t="s">
        <v>31</v>
      </c>
      <c r="F155" s="75"/>
      <c r="G155" s="76">
        <f t="shared" si="2"/>
        <v>0</v>
      </c>
      <c r="H155" s="76"/>
      <c r="I155" s="76"/>
    </row>
    <row r="156" spans="1:9" ht="13.5" customHeight="1" x14ac:dyDescent="0.35">
      <c r="A156" s="29">
        <v>2541</v>
      </c>
      <c r="B156" s="12" t="s">
        <v>379</v>
      </c>
      <c r="C156" s="12">
        <v>4</v>
      </c>
      <c r="D156" s="12">
        <v>1</v>
      </c>
      <c r="E156" s="71" t="s">
        <v>392</v>
      </c>
      <c r="F156" s="81" t="s">
        <v>394</v>
      </c>
      <c r="G156" s="76">
        <f t="shared" si="2"/>
        <v>0</v>
      </c>
      <c r="H156" s="73"/>
      <c r="I156" s="73"/>
    </row>
    <row r="157" spans="1:9" ht="21.75" customHeight="1" x14ac:dyDescent="0.35">
      <c r="A157" s="29">
        <v>2550</v>
      </c>
      <c r="B157" s="12" t="s">
        <v>379</v>
      </c>
      <c r="C157" s="12">
        <v>5</v>
      </c>
      <c r="D157" s="12">
        <v>0</v>
      </c>
      <c r="E157" s="74" t="s">
        <v>395</v>
      </c>
      <c r="F157" s="75" t="s">
        <v>396</v>
      </c>
      <c r="G157" s="76">
        <f t="shared" si="2"/>
        <v>0</v>
      </c>
      <c r="H157" s="73">
        <v>0</v>
      </c>
      <c r="I157" s="73">
        <v>0</v>
      </c>
    </row>
    <row r="158" spans="1:9" s="77" customFormat="1" ht="10.5" hidden="1" customHeight="1" x14ac:dyDescent="0.35">
      <c r="A158" s="29"/>
      <c r="B158" s="12"/>
      <c r="C158" s="12"/>
      <c r="D158" s="12"/>
      <c r="E158" s="71" t="s">
        <v>31</v>
      </c>
      <c r="F158" s="75"/>
      <c r="G158" s="76">
        <f t="shared" si="2"/>
        <v>0</v>
      </c>
      <c r="H158" s="76"/>
      <c r="I158" s="76"/>
    </row>
    <row r="159" spans="1:9" ht="25.5" x14ac:dyDescent="0.35">
      <c r="A159" s="29">
        <v>2551</v>
      </c>
      <c r="B159" s="12" t="s">
        <v>379</v>
      </c>
      <c r="C159" s="12">
        <v>5</v>
      </c>
      <c r="D159" s="12">
        <v>1</v>
      </c>
      <c r="E159" s="71" t="s">
        <v>395</v>
      </c>
      <c r="F159" s="81" t="s">
        <v>397</v>
      </c>
      <c r="G159" s="76">
        <f t="shared" si="2"/>
        <v>0</v>
      </c>
      <c r="H159" s="73"/>
      <c r="I159" s="73"/>
    </row>
    <row r="160" spans="1:9" ht="22.5" customHeight="1" x14ac:dyDescent="0.35">
      <c r="A160" s="29">
        <v>2560</v>
      </c>
      <c r="B160" s="12" t="s">
        <v>379</v>
      </c>
      <c r="C160" s="12">
        <v>6</v>
      </c>
      <c r="D160" s="12">
        <v>0</v>
      </c>
      <c r="E160" s="74" t="s">
        <v>398</v>
      </c>
      <c r="F160" s="75" t="s">
        <v>399</v>
      </c>
      <c r="G160" s="76">
        <f t="shared" si="2"/>
        <v>0</v>
      </c>
      <c r="H160" s="73">
        <v>0</v>
      </c>
      <c r="I160" s="73">
        <v>0</v>
      </c>
    </row>
    <row r="161" spans="1:9" s="77" customFormat="1" ht="10.5" hidden="1" customHeight="1" x14ac:dyDescent="0.35">
      <c r="A161" s="29"/>
      <c r="B161" s="12"/>
      <c r="C161" s="12"/>
      <c r="D161" s="12"/>
      <c r="E161" s="71" t="s">
        <v>31</v>
      </c>
      <c r="F161" s="75"/>
      <c r="G161" s="76">
        <f t="shared" si="2"/>
        <v>0</v>
      </c>
      <c r="H161" s="76"/>
      <c r="I161" s="76"/>
    </row>
    <row r="162" spans="1:9" ht="24.75" customHeight="1" x14ac:dyDescent="0.35">
      <c r="A162" s="29">
        <v>2561</v>
      </c>
      <c r="B162" s="12" t="s">
        <v>379</v>
      </c>
      <c r="C162" s="12">
        <v>6</v>
      </c>
      <c r="D162" s="12">
        <v>1</v>
      </c>
      <c r="E162" s="71" t="s">
        <v>398</v>
      </c>
      <c r="F162" s="81" t="s">
        <v>400</v>
      </c>
      <c r="G162" s="76">
        <f t="shared" si="2"/>
        <v>0</v>
      </c>
      <c r="H162" s="73">
        <v>0</v>
      </c>
      <c r="I162" s="73">
        <v>0</v>
      </c>
    </row>
    <row r="163" spans="1:9" s="70" customFormat="1" ht="42.75" x14ac:dyDescent="0.3">
      <c r="A163" s="67">
        <v>2600</v>
      </c>
      <c r="B163" s="12" t="s">
        <v>401</v>
      </c>
      <c r="C163" s="12">
        <v>0</v>
      </c>
      <c r="D163" s="12">
        <v>0</v>
      </c>
      <c r="E163" s="68" t="s">
        <v>402</v>
      </c>
      <c r="F163" s="82" t="s">
        <v>403</v>
      </c>
      <c r="G163" s="76">
        <f t="shared" si="2"/>
        <v>69136.977999999988</v>
      </c>
      <c r="H163" s="22">
        <f>H165+H168+H171+H174+H177+H180</f>
        <v>1979</v>
      </c>
      <c r="I163" s="22">
        <f>I165+I168+I171+I174+I177+I180</f>
        <v>67157.977999999988</v>
      </c>
    </row>
    <row r="164" spans="1:9" ht="11.25" hidden="1" customHeight="1" x14ac:dyDescent="0.35">
      <c r="A164" s="29"/>
      <c r="B164" s="12"/>
      <c r="C164" s="12"/>
      <c r="D164" s="12"/>
      <c r="E164" s="71" t="s">
        <v>7</v>
      </c>
      <c r="F164" s="72"/>
      <c r="G164" s="76">
        <f t="shared" si="2"/>
        <v>0</v>
      </c>
      <c r="H164" s="73"/>
      <c r="I164" s="73"/>
    </row>
    <row r="165" spans="1:9" ht="12" customHeight="1" x14ac:dyDescent="0.35">
      <c r="A165" s="29">
        <v>2610</v>
      </c>
      <c r="B165" s="12" t="s">
        <v>401</v>
      </c>
      <c r="C165" s="12">
        <v>1</v>
      </c>
      <c r="D165" s="12">
        <v>0</v>
      </c>
      <c r="E165" s="74" t="s">
        <v>404</v>
      </c>
      <c r="F165" s="75" t="s">
        <v>405</v>
      </c>
      <c r="G165" s="76">
        <f t="shared" si="2"/>
        <v>0</v>
      </c>
      <c r="H165" s="73">
        <v>0</v>
      </c>
      <c r="I165" s="73">
        <v>0</v>
      </c>
    </row>
    <row r="166" spans="1:9" s="77" customFormat="1" ht="10.5" hidden="1" customHeight="1" x14ac:dyDescent="0.35">
      <c r="A166" s="29"/>
      <c r="B166" s="12"/>
      <c r="C166" s="12"/>
      <c r="D166" s="12"/>
      <c r="E166" s="71" t="s">
        <v>31</v>
      </c>
      <c r="F166" s="75"/>
      <c r="G166" s="76">
        <f t="shared" si="2"/>
        <v>0</v>
      </c>
      <c r="H166" s="76"/>
      <c r="I166" s="76"/>
    </row>
    <row r="167" spans="1:9" x14ac:dyDescent="0.35">
      <c r="A167" s="29">
        <v>2611</v>
      </c>
      <c r="B167" s="12" t="s">
        <v>401</v>
      </c>
      <c r="C167" s="12">
        <v>1</v>
      </c>
      <c r="D167" s="12">
        <v>1</v>
      </c>
      <c r="E167" s="71" t="s">
        <v>406</v>
      </c>
      <c r="F167" s="81" t="s">
        <v>407</v>
      </c>
      <c r="G167" s="76">
        <f t="shared" si="2"/>
        <v>0</v>
      </c>
      <c r="H167" s="73"/>
      <c r="I167" s="73"/>
    </row>
    <row r="168" spans="1:9" ht="13.5" customHeight="1" x14ac:dyDescent="0.35">
      <c r="A168" s="29">
        <v>2620</v>
      </c>
      <c r="B168" s="12" t="s">
        <v>401</v>
      </c>
      <c r="C168" s="12">
        <v>2</v>
      </c>
      <c r="D168" s="12">
        <v>0</v>
      </c>
      <c r="E168" s="74" t="s">
        <v>408</v>
      </c>
      <c r="F168" s="75" t="s">
        <v>409</v>
      </c>
      <c r="G168" s="76">
        <f t="shared" si="2"/>
        <v>0</v>
      </c>
      <c r="H168" s="73">
        <v>0</v>
      </c>
      <c r="I168" s="73">
        <v>0</v>
      </c>
    </row>
    <row r="169" spans="1:9" s="77" customFormat="1" ht="10.5" hidden="1" customHeight="1" x14ac:dyDescent="0.35">
      <c r="A169" s="29"/>
      <c r="B169" s="12"/>
      <c r="C169" s="12"/>
      <c r="D169" s="12"/>
      <c r="E169" s="71" t="s">
        <v>31</v>
      </c>
      <c r="F169" s="75"/>
      <c r="G169" s="76">
        <f t="shared" si="2"/>
        <v>0</v>
      </c>
      <c r="H169" s="76"/>
      <c r="I169" s="76"/>
    </row>
    <row r="170" spans="1:9" x14ac:dyDescent="0.35">
      <c r="A170" s="29">
        <v>2621</v>
      </c>
      <c r="B170" s="12" t="s">
        <v>401</v>
      </c>
      <c r="C170" s="12">
        <v>2</v>
      </c>
      <c r="D170" s="12">
        <v>1</v>
      </c>
      <c r="E170" s="71" t="s">
        <v>408</v>
      </c>
      <c r="F170" s="81" t="s">
        <v>410</v>
      </c>
      <c r="G170" s="76">
        <f t="shared" si="2"/>
        <v>0</v>
      </c>
      <c r="H170" s="73"/>
      <c r="I170" s="73"/>
    </row>
    <row r="171" spans="1:9" ht="13.5" customHeight="1" x14ac:dyDescent="0.35">
      <c r="A171" s="29">
        <v>2630</v>
      </c>
      <c r="B171" s="12" t="s">
        <v>401</v>
      </c>
      <c r="C171" s="12">
        <v>3</v>
      </c>
      <c r="D171" s="12">
        <v>0</v>
      </c>
      <c r="E171" s="74" t="s">
        <v>411</v>
      </c>
      <c r="F171" s="75" t="s">
        <v>412</v>
      </c>
      <c r="G171" s="76">
        <f>+H171+I171</f>
        <v>68636.977999999988</v>
      </c>
      <c r="H171" s="73">
        <f>+H173</f>
        <v>1479</v>
      </c>
      <c r="I171" s="73">
        <f>+I173</f>
        <v>67157.977999999988</v>
      </c>
    </row>
    <row r="172" spans="1:9" s="77" customFormat="1" ht="10.5" hidden="1" customHeight="1" x14ac:dyDescent="0.35">
      <c r="A172" s="29"/>
      <c r="B172" s="12"/>
      <c r="C172" s="12"/>
      <c r="D172" s="12"/>
      <c r="E172" s="71" t="s">
        <v>31</v>
      </c>
      <c r="F172" s="75"/>
      <c r="G172" s="76">
        <f t="shared" si="2"/>
        <v>67457.971999999994</v>
      </c>
      <c r="H172" s="76"/>
      <c r="I172" s="73">
        <v>67457.971999999994</v>
      </c>
    </row>
    <row r="173" spans="1:9" x14ac:dyDescent="0.35">
      <c r="A173" s="29">
        <v>2631</v>
      </c>
      <c r="B173" s="12" t="s">
        <v>401</v>
      </c>
      <c r="C173" s="12">
        <v>3</v>
      </c>
      <c r="D173" s="12">
        <v>1</v>
      </c>
      <c r="E173" s="71" t="s">
        <v>413</v>
      </c>
      <c r="F173" s="75" t="s">
        <v>414</v>
      </c>
      <c r="G173" s="76">
        <f>+H173+I173</f>
        <v>68636.977999999988</v>
      </c>
      <c r="H173" s="73">
        <v>1479</v>
      </c>
      <c r="I173" s="73">
        <f>67157.972+0.006</f>
        <v>67157.977999999988</v>
      </c>
    </row>
    <row r="174" spans="1:9" x14ac:dyDescent="0.35">
      <c r="A174" s="29">
        <v>2640</v>
      </c>
      <c r="B174" s="12" t="s">
        <v>401</v>
      </c>
      <c r="C174" s="12">
        <v>4</v>
      </c>
      <c r="D174" s="12">
        <v>0</v>
      </c>
      <c r="E174" s="74" t="s">
        <v>415</v>
      </c>
      <c r="F174" s="75" t="s">
        <v>416</v>
      </c>
      <c r="G174" s="76">
        <f t="shared" si="2"/>
        <v>500</v>
      </c>
      <c r="H174" s="73">
        <v>500</v>
      </c>
      <c r="I174" s="73">
        <v>0</v>
      </c>
    </row>
    <row r="175" spans="1:9" s="77" customFormat="1" ht="10.5" hidden="1" customHeight="1" x14ac:dyDescent="0.35">
      <c r="A175" s="29"/>
      <c r="B175" s="12"/>
      <c r="C175" s="12"/>
      <c r="D175" s="12"/>
      <c r="E175" s="71" t="s">
        <v>31</v>
      </c>
      <c r="F175" s="75"/>
      <c r="G175" s="76">
        <f t="shared" si="2"/>
        <v>500</v>
      </c>
      <c r="H175" s="73">
        <v>500</v>
      </c>
      <c r="I175" s="76"/>
    </row>
    <row r="176" spans="1:9" x14ac:dyDescent="0.35">
      <c r="A176" s="29">
        <v>2641</v>
      </c>
      <c r="B176" s="12" t="s">
        <v>401</v>
      </c>
      <c r="C176" s="12">
        <v>4</v>
      </c>
      <c r="D176" s="12">
        <v>1</v>
      </c>
      <c r="E176" s="71" t="s">
        <v>417</v>
      </c>
      <c r="F176" s="81" t="s">
        <v>418</v>
      </c>
      <c r="G176" s="76">
        <f t="shared" si="2"/>
        <v>500</v>
      </c>
      <c r="H176" s="73">
        <v>500</v>
      </c>
      <c r="I176" s="73">
        <v>0</v>
      </c>
    </row>
    <row r="177" spans="1:9" ht="33" customHeight="1" x14ac:dyDescent="0.35">
      <c r="A177" s="29">
        <v>2650</v>
      </c>
      <c r="B177" s="12" t="s">
        <v>401</v>
      </c>
      <c r="C177" s="12">
        <v>5</v>
      </c>
      <c r="D177" s="12">
        <v>0</v>
      </c>
      <c r="E177" s="74" t="s">
        <v>419</v>
      </c>
      <c r="F177" s="75" t="s">
        <v>420</v>
      </c>
      <c r="G177" s="76">
        <f t="shared" si="2"/>
        <v>0</v>
      </c>
      <c r="H177" s="73">
        <v>0</v>
      </c>
      <c r="I177" s="73">
        <v>0</v>
      </c>
    </row>
    <row r="178" spans="1:9" s="77" customFormat="1" ht="0.75" hidden="1" customHeight="1" x14ac:dyDescent="0.35">
      <c r="A178" s="29"/>
      <c r="B178" s="12"/>
      <c r="C178" s="12"/>
      <c r="D178" s="12"/>
      <c r="E178" s="71" t="s">
        <v>31</v>
      </c>
      <c r="F178" s="75"/>
      <c r="G178" s="76">
        <f t="shared" si="2"/>
        <v>0</v>
      </c>
      <c r="H178" s="76"/>
      <c r="I178" s="76"/>
    </row>
    <row r="179" spans="1:9" ht="25.5" x14ac:dyDescent="0.35">
      <c r="A179" s="29">
        <v>2651</v>
      </c>
      <c r="B179" s="12" t="s">
        <v>401</v>
      </c>
      <c r="C179" s="12">
        <v>5</v>
      </c>
      <c r="D179" s="12">
        <v>1</v>
      </c>
      <c r="E179" s="71" t="s">
        <v>419</v>
      </c>
      <c r="F179" s="81" t="s">
        <v>421</v>
      </c>
      <c r="G179" s="76">
        <f t="shared" si="2"/>
        <v>0</v>
      </c>
      <c r="H179" s="73"/>
      <c r="I179" s="73"/>
    </row>
    <row r="180" spans="1:9" ht="27.75" customHeight="1" x14ac:dyDescent="0.35">
      <c r="A180" s="29">
        <v>2660</v>
      </c>
      <c r="B180" s="12" t="s">
        <v>401</v>
      </c>
      <c r="C180" s="12">
        <v>6</v>
      </c>
      <c r="D180" s="12">
        <v>0</v>
      </c>
      <c r="E180" s="74" t="s">
        <v>422</v>
      </c>
      <c r="F180" s="83" t="s">
        <v>423</v>
      </c>
      <c r="G180" s="76">
        <f t="shared" si="2"/>
        <v>0</v>
      </c>
      <c r="H180" s="73">
        <v>0</v>
      </c>
      <c r="I180" s="73">
        <v>0</v>
      </c>
    </row>
    <row r="181" spans="1:9" s="77" customFormat="1" ht="10.5" hidden="1" customHeight="1" x14ac:dyDescent="0.35">
      <c r="A181" s="29"/>
      <c r="B181" s="12"/>
      <c r="C181" s="12"/>
      <c r="D181" s="12"/>
      <c r="E181" s="71" t="s">
        <v>31</v>
      </c>
      <c r="F181" s="75"/>
      <c r="G181" s="76">
        <f t="shared" si="2"/>
        <v>0</v>
      </c>
      <c r="H181" s="76"/>
      <c r="I181" s="76"/>
    </row>
    <row r="182" spans="1:9" ht="23.25" customHeight="1" x14ac:dyDescent="0.35">
      <c r="A182" s="29">
        <v>2661</v>
      </c>
      <c r="B182" s="12" t="s">
        <v>401</v>
      </c>
      <c r="C182" s="12">
        <v>6</v>
      </c>
      <c r="D182" s="12">
        <v>1</v>
      </c>
      <c r="E182" s="71" t="s">
        <v>422</v>
      </c>
      <c r="F182" s="81" t="s">
        <v>424</v>
      </c>
      <c r="G182" s="76">
        <f t="shared" si="2"/>
        <v>0</v>
      </c>
      <c r="H182" s="73"/>
      <c r="I182" s="73"/>
    </row>
    <row r="183" spans="1:9" s="70" customFormat="1" ht="31.5" customHeight="1" x14ac:dyDescent="0.3">
      <c r="A183" s="67">
        <v>2700</v>
      </c>
      <c r="B183" s="12" t="s">
        <v>425</v>
      </c>
      <c r="C183" s="12">
        <v>0</v>
      </c>
      <c r="D183" s="12">
        <v>0</v>
      </c>
      <c r="E183" s="86" t="s">
        <v>426</v>
      </c>
      <c r="F183" s="82" t="s">
        <v>427</v>
      </c>
      <c r="G183" s="76">
        <f t="shared" si="2"/>
        <v>400</v>
      </c>
      <c r="H183" s="22">
        <f>+H185+H190+H196+H202+H205+H208</f>
        <v>400</v>
      </c>
      <c r="I183" s="22">
        <f>+I185+I190+I196+I202+I205+I208</f>
        <v>0</v>
      </c>
    </row>
    <row r="184" spans="1:9" ht="11.25" hidden="1" customHeight="1" x14ac:dyDescent="0.35">
      <c r="A184" s="29"/>
      <c r="B184" s="12"/>
      <c r="C184" s="12"/>
      <c r="D184" s="12"/>
      <c r="E184" s="71" t="s">
        <v>7</v>
      </c>
      <c r="F184" s="72"/>
      <c r="G184" s="76">
        <f t="shared" si="2"/>
        <v>0</v>
      </c>
      <c r="H184" s="73"/>
      <c r="I184" s="73"/>
    </row>
    <row r="185" spans="1:9" ht="12.75" customHeight="1" x14ac:dyDescent="0.35">
      <c r="A185" s="29">
        <v>2710</v>
      </c>
      <c r="B185" s="12" t="s">
        <v>425</v>
      </c>
      <c r="C185" s="12">
        <v>1</v>
      </c>
      <c r="D185" s="12">
        <v>0</v>
      </c>
      <c r="E185" s="74" t="s">
        <v>428</v>
      </c>
      <c r="F185" s="75" t="s">
        <v>429</v>
      </c>
      <c r="G185" s="76">
        <f t="shared" si="2"/>
        <v>0</v>
      </c>
      <c r="H185" s="73">
        <v>0</v>
      </c>
      <c r="I185" s="73">
        <v>0</v>
      </c>
    </row>
    <row r="186" spans="1:9" s="77" customFormat="1" ht="10.5" hidden="1" customHeight="1" x14ac:dyDescent="0.35">
      <c r="A186" s="29"/>
      <c r="B186" s="12"/>
      <c r="C186" s="12"/>
      <c r="D186" s="12"/>
      <c r="E186" s="71" t="s">
        <v>31</v>
      </c>
      <c r="F186" s="75"/>
      <c r="G186" s="76">
        <f t="shared" si="2"/>
        <v>0</v>
      </c>
      <c r="H186" s="76"/>
      <c r="I186" s="76"/>
    </row>
    <row r="187" spans="1:9" x14ac:dyDescent="0.35">
      <c r="A187" s="29">
        <v>2711</v>
      </c>
      <c r="B187" s="12" t="s">
        <v>425</v>
      </c>
      <c r="C187" s="12">
        <v>1</v>
      </c>
      <c r="D187" s="12">
        <v>1</v>
      </c>
      <c r="E187" s="71" t="s">
        <v>430</v>
      </c>
      <c r="F187" s="81" t="s">
        <v>431</v>
      </c>
      <c r="G187" s="76">
        <f t="shared" si="2"/>
        <v>0</v>
      </c>
      <c r="H187" s="73"/>
      <c r="I187" s="73"/>
    </row>
    <row r="188" spans="1:9" x14ac:dyDescent="0.35">
      <c r="A188" s="29">
        <v>2712</v>
      </c>
      <c r="B188" s="12" t="s">
        <v>425</v>
      </c>
      <c r="C188" s="12">
        <v>1</v>
      </c>
      <c r="D188" s="12">
        <v>2</v>
      </c>
      <c r="E188" s="71" t="s">
        <v>432</v>
      </c>
      <c r="F188" s="81" t="s">
        <v>433</v>
      </c>
      <c r="G188" s="76">
        <f t="shared" si="2"/>
        <v>0</v>
      </c>
      <c r="H188" s="73"/>
      <c r="I188" s="73"/>
    </row>
    <row r="189" spans="1:9" x14ac:dyDescent="0.35">
      <c r="A189" s="29">
        <v>2713</v>
      </c>
      <c r="B189" s="12" t="s">
        <v>425</v>
      </c>
      <c r="C189" s="12">
        <v>1</v>
      </c>
      <c r="D189" s="12">
        <v>3</v>
      </c>
      <c r="E189" s="71" t="s">
        <v>434</v>
      </c>
      <c r="F189" s="81" t="s">
        <v>435</v>
      </c>
      <c r="G189" s="76">
        <f t="shared" si="2"/>
        <v>0</v>
      </c>
      <c r="H189" s="73"/>
      <c r="I189" s="73"/>
    </row>
    <row r="190" spans="1:9" ht="12.75" customHeight="1" x14ac:dyDescent="0.35">
      <c r="A190" s="29">
        <v>2720</v>
      </c>
      <c r="B190" s="12" t="s">
        <v>425</v>
      </c>
      <c r="C190" s="12">
        <v>2</v>
      </c>
      <c r="D190" s="12">
        <v>0</v>
      </c>
      <c r="E190" s="74" t="s">
        <v>436</v>
      </c>
      <c r="F190" s="75" t="s">
        <v>437</v>
      </c>
      <c r="G190" s="76">
        <f t="shared" si="2"/>
        <v>0</v>
      </c>
      <c r="H190" s="73">
        <v>0</v>
      </c>
      <c r="I190" s="73">
        <v>0</v>
      </c>
    </row>
    <row r="191" spans="1:9" s="77" customFormat="1" ht="10.5" hidden="1" customHeight="1" x14ac:dyDescent="0.35">
      <c r="A191" s="29"/>
      <c r="B191" s="12"/>
      <c r="C191" s="12"/>
      <c r="D191" s="12"/>
      <c r="E191" s="71" t="s">
        <v>31</v>
      </c>
      <c r="F191" s="75"/>
      <c r="G191" s="76">
        <f t="shared" si="2"/>
        <v>0</v>
      </c>
      <c r="H191" s="76"/>
      <c r="I191" s="76"/>
    </row>
    <row r="192" spans="1:9" x14ac:dyDescent="0.35">
      <c r="A192" s="29">
        <v>2721</v>
      </c>
      <c r="B192" s="12" t="s">
        <v>425</v>
      </c>
      <c r="C192" s="12">
        <v>2</v>
      </c>
      <c r="D192" s="12">
        <v>1</v>
      </c>
      <c r="E192" s="71" t="s">
        <v>438</v>
      </c>
      <c r="F192" s="81" t="s">
        <v>439</v>
      </c>
      <c r="G192" s="76">
        <f t="shared" si="2"/>
        <v>0</v>
      </c>
      <c r="H192" s="73"/>
      <c r="I192" s="73"/>
    </row>
    <row r="193" spans="1:9" ht="13.5" customHeight="1" x14ac:dyDescent="0.35">
      <c r="A193" s="29">
        <v>2722</v>
      </c>
      <c r="B193" s="12" t="s">
        <v>425</v>
      </c>
      <c r="C193" s="12">
        <v>2</v>
      </c>
      <c r="D193" s="12">
        <v>2</v>
      </c>
      <c r="E193" s="71" t="s">
        <v>440</v>
      </c>
      <c r="F193" s="81" t="s">
        <v>441</v>
      </c>
      <c r="G193" s="76">
        <f t="shared" si="2"/>
        <v>0</v>
      </c>
      <c r="H193" s="73"/>
      <c r="I193" s="73"/>
    </row>
    <row r="194" spans="1:9" x14ac:dyDescent="0.35">
      <c r="A194" s="29">
        <v>2723</v>
      </c>
      <c r="B194" s="12" t="s">
        <v>425</v>
      </c>
      <c r="C194" s="12">
        <v>2</v>
      </c>
      <c r="D194" s="12">
        <v>3</v>
      </c>
      <c r="E194" s="71" t="s">
        <v>442</v>
      </c>
      <c r="F194" s="81" t="s">
        <v>443</v>
      </c>
      <c r="G194" s="76">
        <f t="shared" si="2"/>
        <v>0</v>
      </c>
      <c r="H194" s="73"/>
      <c r="I194" s="73"/>
    </row>
    <row r="195" spans="1:9" x14ac:dyDescent="0.35">
      <c r="A195" s="29">
        <v>2724</v>
      </c>
      <c r="B195" s="12" t="s">
        <v>425</v>
      </c>
      <c r="C195" s="12">
        <v>2</v>
      </c>
      <c r="D195" s="12">
        <v>4</v>
      </c>
      <c r="E195" s="71" t="s">
        <v>444</v>
      </c>
      <c r="F195" s="81" t="s">
        <v>445</v>
      </c>
      <c r="G195" s="76">
        <f t="shared" si="2"/>
        <v>0</v>
      </c>
      <c r="H195" s="73"/>
      <c r="I195" s="73"/>
    </row>
    <row r="196" spans="1:9" ht="12" customHeight="1" x14ac:dyDescent="0.35">
      <c r="A196" s="29">
        <v>2730</v>
      </c>
      <c r="B196" s="12" t="s">
        <v>425</v>
      </c>
      <c r="C196" s="12">
        <v>3</v>
      </c>
      <c r="D196" s="12">
        <v>0</v>
      </c>
      <c r="E196" s="74" t="s">
        <v>446</v>
      </c>
      <c r="F196" s="75" t="s">
        <v>447</v>
      </c>
      <c r="G196" s="76">
        <f t="shared" si="2"/>
        <v>0</v>
      </c>
      <c r="H196" s="73">
        <v>0</v>
      </c>
      <c r="I196" s="73">
        <v>0</v>
      </c>
    </row>
    <row r="197" spans="1:9" s="77" customFormat="1" ht="10.5" hidden="1" customHeight="1" x14ac:dyDescent="0.35">
      <c r="A197" s="29"/>
      <c r="B197" s="12"/>
      <c r="C197" s="12"/>
      <c r="D197" s="12"/>
      <c r="E197" s="71" t="s">
        <v>31</v>
      </c>
      <c r="F197" s="75"/>
      <c r="G197" s="76">
        <f t="shared" si="2"/>
        <v>0</v>
      </c>
      <c r="H197" s="76"/>
      <c r="I197" s="76"/>
    </row>
    <row r="198" spans="1:9" ht="15" customHeight="1" x14ac:dyDescent="0.35">
      <c r="A198" s="29">
        <v>2731</v>
      </c>
      <c r="B198" s="12" t="s">
        <v>425</v>
      </c>
      <c r="C198" s="12">
        <v>3</v>
      </c>
      <c r="D198" s="12">
        <v>1</v>
      </c>
      <c r="E198" s="71" t="s">
        <v>448</v>
      </c>
      <c r="F198" s="72" t="s">
        <v>449</v>
      </c>
      <c r="G198" s="76">
        <f t="shared" si="2"/>
        <v>0</v>
      </c>
      <c r="H198" s="73"/>
      <c r="I198" s="73"/>
    </row>
    <row r="199" spans="1:9" ht="14.25" customHeight="1" x14ac:dyDescent="0.35">
      <c r="A199" s="29">
        <v>2732</v>
      </c>
      <c r="B199" s="12" t="s">
        <v>425</v>
      </c>
      <c r="C199" s="12">
        <v>3</v>
      </c>
      <c r="D199" s="12">
        <v>2</v>
      </c>
      <c r="E199" s="71" t="s">
        <v>450</v>
      </c>
      <c r="F199" s="72" t="s">
        <v>451</v>
      </c>
      <c r="G199" s="76">
        <f t="shared" si="2"/>
        <v>0</v>
      </c>
      <c r="H199" s="73"/>
      <c r="I199" s="73"/>
    </row>
    <row r="200" spans="1:9" ht="13.5" customHeight="1" x14ac:dyDescent="0.35">
      <c r="A200" s="29">
        <v>2733</v>
      </c>
      <c r="B200" s="12" t="s">
        <v>425</v>
      </c>
      <c r="C200" s="12">
        <v>3</v>
      </c>
      <c r="D200" s="12">
        <v>3</v>
      </c>
      <c r="E200" s="71" t="s">
        <v>452</v>
      </c>
      <c r="F200" s="72" t="s">
        <v>453</v>
      </c>
      <c r="G200" s="76">
        <f t="shared" si="2"/>
        <v>0</v>
      </c>
      <c r="H200" s="73"/>
      <c r="I200" s="73"/>
    </row>
    <row r="201" spans="1:9" ht="25.5" x14ac:dyDescent="0.35">
      <c r="A201" s="29">
        <v>2734</v>
      </c>
      <c r="B201" s="12" t="s">
        <v>425</v>
      </c>
      <c r="C201" s="12">
        <v>3</v>
      </c>
      <c r="D201" s="12">
        <v>4</v>
      </c>
      <c r="E201" s="71" t="s">
        <v>454</v>
      </c>
      <c r="F201" s="72" t="s">
        <v>455</v>
      </c>
      <c r="G201" s="76">
        <f t="shared" si="2"/>
        <v>0</v>
      </c>
      <c r="H201" s="73"/>
      <c r="I201" s="73"/>
    </row>
    <row r="202" spans="1:9" ht="12.75" customHeight="1" x14ac:dyDescent="0.35">
      <c r="A202" s="29">
        <v>2740</v>
      </c>
      <c r="B202" s="12" t="s">
        <v>425</v>
      </c>
      <c r="C202" s="12">
        <v>4</v>
      </c>
      <c r="D202" s="12">
        <v>0</v>
      </c>
      <c r="E202" s="74" t="s">
        <v>456</v>
      </c>
      <c r="F202" s="75" t="s">
        <v>457</v>
      </c>
      <c r="G202" s="76">
        <f t="shared" si="2"/>
        <v>400</v>
      </c>
      <c r="H202" s="73">
        <f>+H204</f>
        <v>400</v>
      </c>
      <c r="I202" s="73">
        <v>0</v>
      </c>
    </row>
    <row r="203" spans="1:9" s="77" customFormat="1" ht="10.5" hidden="1" customHeight="1" x14ac:dyDescent="0.35">
      <c r="A203" s="29"/>
      <c r="B203" s="12"/>
      <c r="C203" s="12"/>
      <c r="D203" s="12"/>
      <c r="E203" s="71" t="s">
        <v>31</v>
      </c>
      <c r="F203" s="75"/>
      <c r="G203" s="76">
        <f t="shared" si="2"/>
        <v>0</v>
      </c>
      <c r="H203" s="76"/>
      <c r="I203" s="76"/>
    </row>
    <row r="204" spans="1:9" x14ac:dyDescent="0.35">
      <c r="A204" s="29">
        <v>2741</v>
      </c>
      <c r="B204" s="12" t="s">
        <v>425</v>
      </c>
      <c r="C204" s="12">
        <v>4</v>
      </c>
      <c r="D204" s="12">
        <v>1</v>
      </c>
      <c r="E204" s="71" t="s">
        <v>456</v>
      </c>
      <c r="F204" s="81" t="s">
        <v>458</v>
      </c>
      <c r="G204" s="76">
        <f t="shared" si="2"/>
        <v>400</v>
      </c>
      <c r="H204" s="73">
        <v>400</v>
      </c>
      <c r="I204" s="73">
        <v>0</v>
      </c>
    </row>
    <row r="205" spans="1:9" ht="21.75" customHeight="1" x14ac:dyDescent="0.35">
      <c r="A205" s="29">
        <v>2750</v>
      </c>
      <c r="B205" s="12" t="s">
        <v>425</v>
      </c>
      <c r="C205" s="12">
        <v>5</v>
      </c>
      <c r="D205" s="12">
        <v>0</v>
      </c>
      <c r="E205" s="74" t="s">
        <v>459</v>
      </c>
      <c r="F205" s="75" t="s">
        <v>460</v>
      </c>
      <c r="G205" s="76">
        <f t="shared" ref="G205:G268" si="3">+H205+I205</f>
        <v>0</v>
      </c>
      <c r="H205" s="73">
        <v>0</v>
      </c>
      <c r="I205" s="73">
        <v>0</v>
      </c>
    </row>
    <row r="206" spans="1:9" s="77" customFormat="1" ht="10.5" hidden="1" customHeight="1" x14ac:dyDescent="0.35">
      <c r="A206" s="29"/>
      <c r="B206" s="12"/>
      <c r="C206" s="12"/>
      <c r="D206" s="12"/>
      <c r="E206" s="71" t="s">
        <v>31</v>
      </c>
      <c r="F206" s="75"/>
      <c r="G206" s="76">
        <f t="shared" si="3"/>
        <v>0</v>
      </c>
      <c r="H206" s="76"/>
      <c r="I206" s="76"/>
    </row>
    <row r="207" spans="1:9" ht="25.5" x14ac:dyDescent="0.35">
      <c r="A207" s="29">
        <v>2751</v>
      </c>
      <c r="B207" s="12" t="s">
        <v>425</v>
      </c>
      <c r="C207" s="12">
        <v>5</v>
      </c>
      <c r="D207" s="12">
        <v>1</v>
      </c>
      <c r="E207" s="71" t="s">
        <v>459</v>
      </c>
      <c r="F207" s="81" t="s">
        <v>460</v>
      </c>
      <c r="G207" s="76">
        <f t="shared" si="3"/>
        <v>0</v>
      </c>
      <c r="H207" s="73"/>
      <c r="I207" s="73"/>
    </row>
    <row r="208" spans="1:9" ht="13.5" customHeight="1" x14ac:dyDescent="0.35">
      <c r="A208" s="29">
        <v>2760</v>
      </c>
      <c r="B208" s="12" t="s">
        <v>425</v>
      </c>
      <c r="C208" s="12">
        <v>6</v>
      </c>
      <c r="D208" s="12">
        <v>0</v>
      </c>
      <c r="E208" s="74" t="s">
        <v>461</v>
      </c>
      <c r="F208" s="75" t="s">
        <v>462</v>
      </c>
      <c r="G208" s="76">
        <f t="shared" si="3"/>
        <v>0</v>
      </c>
      <c r="H208" s="73">
        <v>0</v>
      </c>
      <c r="I208" s="73">
        <v>0</v>
      </c>
    </row>
    <row r="209" spans="1:9" s="77" customFormat="1" ht="10.5" hidden="1" customHeight="1" x14ac:dyDescent="0.35">
      <c r="A209" s="29"/>
      <c r="B209" s="12"/>
      <c r="C209" s="12"/>
      <c r="D209" s="12"/>
      <c r="E209" s="71" t="s">
        <v>31</v>
      </c>
      <c r="F209" s="75"/>
      <c r="G209" s="76">
        <f t="shared" si="3"/>
        <v>0</v>
      </c>
      <c r="H209" s="76"/>
      <c r="I209" s="76"/>
    </row>
    <row r="210" spans="1:9" x14ac:dyDescent="0.35">
      <c r="A210" s="29">
        <v>2761</v>
      </c>
      <c r="B210" s="12" t="s">
        <v>425</v>
      </c>
      <c r="C210" s="12">
        <v>6</v>
      </c>
      <c r="D210" s="12">
        <v>1</v>
      </c>
      <c r="E210" s="71" t="s">
        <v>463</v>
      </c>
      <c r="F210" s="75"/>
      <c r="G210" s="76">
        <f t="shared" si="3"/>
        <v>0</v>
      </c>
      <c r="H210" s="73"/>
      <c r="I210" s="73"/>
    </row>
    <row r="211" spans="1:9" x14ac:dyDescent="0.35">
      <c r="A211" s="29">
        <v>2762</v>
      </c>
      <c r="B211" s="12" t="s">
        <v>425</v>
      </c>
      <c r="C211" s="12">
        <v>6</v>
      </c>
      <c r="D211" s="12">
        <v>2</v>
      </c>
      <c r="E211" s="71" t="s">
        <v>461</v>
      </c>
      <c r="F211" s="81" t="s">
        <v>464</v>
      </c>
      <c r="G211" s="76">
        <f t="shared" si="3"/>
        <v>0</v>
      </c>
      <c r="H211" s="73"/>
      <c r="I211" s="73"/>
    </row>
    <row r="212" spans="1:9" s="70" customFormat="1" ht="22.5" customHeight="1" x14ac:dyDescent="0.3">
      <c r="A212" s="67">
        <v>2800</v>
      </c>
      <c r="B212" s="12" t="s">
        <v>465</v>
      </c>
      <c r="C212" s="12">
        <v>0</v>
      </c>
      <c r="D212" s="12">
        <v>0</v>
      </c>
      <c r="E212" s="86" t="s">
        <v>466</v>
      </c>
      <c r="F212" s="82" t="s">
        <v>467</v>
      </c>
      <c r="G212" s="76">
        <f t="shared" si="3"/>
        <v>7305</v>
      </c>
      <c r="H212" s="22">
        <f>+H214+H217++H226+H231+H236+H239</f>
        <v>6890</v>
      </c>
      <c r="I212" s="22">
        <f>+I214+I217++I226+I231+I236+I239</f>
        <v>415</v>
      </c>
    </row>
    <row r="213" spans="1:9" ht="11.25" hidden="1" customHeight="1" x14ac:dyDescent="0.35">
      <c r="A213" s="29"/>
      <c r="B213" s="12"/>
      <c r="C213" s="12"/>
      <c r="D213" s="12"/>
      <c r="E213" s="71" t="s">
        <v>7</v>
      </c>
      <c r="F213" s="72"/>
      <c r="G213" s="76">
        <f t="shared" si="3"/>
        <v>0</v>
      </c>
      <c r="H213" s="73"/>
      <c r="I213" s="73"/>
    </row>
    <row r="214" spans="1:9" ht="13.5" customHeight="1" x14ac:dyDescent="0.35">
      <c r="A214" s="29">
        <v>2810</v>
      </c>
      <c r="B214" s="12" t="s">
        <v>465</v>
      </c>
      <c r="C214" s="12">
        <v>1</v>
      </c>
      <c r="D214" s="12">
        <v>0</v>
      </c>
      <c r="E214" s="74" t="s">
        <v>468</v>
      </c>
      <c r="F214" s="75" t="s">
        <v>469</v>
      </c>
      <c r="G214" s="76">
        <f t="shared" si="3"/>
        <v>0</v>
      </c>
      <c r="H214" s="73">
        <v>0</v>
      </c>
      <c r="I214" s="73">
        <v>0</v>
      </c>
    </row>
    <row r="215" spans="1:9" s="77" customFormat="1" ht="10.5" hidden="1" customHeight="1" x14ac:dyDescent="0.35">
      <c r="A215" s="29"/>
      <c r="B215" s="12"/>
      <c r="C215" s="12"/>
      <c r="D215" s="12"/>
      <c r="E215" s="71" t="s">
        <v>31</v>
      </c>
      <c r="F215" s="75"/>
      <c r="G215" s="76">
        <f t="shared" si="3"/>
        <v>0</v>
      </c>
      <c r="H215" s="76"/>
      <c r="I215" s="76"/>
    </row>
    <row r="216" spans="1:9" x14ac:dyDescent="0.35">
      <c r="A216" s="29">
        <v>2811</v>
      </c>
      <c r="B216" s="12" t="s">
        <v>465</v>
      </c>
      <c r="C216" s="12">
        <v>1</v>
      </c>
      <c r="D216" s="12">
        <v>1</v>
      </c>
      <c r="E216" s="71" t="s">
        <v>468</v>
      </c>
      <c r="F216" s="81" t="s">
        <v>470</v>
      </c>
      <c r="G216" s="76">
        <f t="shared" si="3"/>
        <v>0</v>
      </c>
      <c r="H216" s="73">
        <v>0</v>
      </c>
      <c r="I216" s="73">
        <v>0</v>
      </c>
    </row>
    <row r="217" spans="1:9" ht="19.5" customHeight="1" x14ac:dyDescent="0.35">
      <c r="A217" s="29">
        <v>2820</v>
      </c>
      <c r="B217" s="12" t="s">
        <v>465</v>
      </c>
      <c r="C217" s="12">
        <v>2</v>
      </c>
      <c r="D217" s="12">
        <v>0</v>
      </c>
      <c r="E217" s="74" t="s">
        <v>471</v>
      </c>
      <c r="F217" s="75" t="s">
        <v>472</v>
      </c>
      <c r="G217" s="76">
        <f t="shared" si="3"/>
        <v>6890</v>
      </c>
      <c r="H217" s="73">
        <f>+H221+H222</f>
        <v>6790</v>
      </c>
      <c r="I217" s="73">
        <v>100</v>
      </c>
    </row>
    <row r="218" spans="1:9" s="77" customFormat="1" ht="10.5" hidden="1" customHeight="1" x14ac:dyDescent="0.35">
      <c r="A218" s="29"/>
      <c r="B218" s="12"/>
      <c r="C218" s="12"/>
      <c r="D218" s="12"/>
      <c r="E218" s="71" t="s">
        <v>31</v>
      </c>
      <c r="F218" s="75"/>
      <c r="G218" s="76">
        <f t="shared" si="3"/>
        <v>0</v>
      </c>
      <c r="H218" s="76"/>
      <c r="I218" s="76"/>
    </row>
    <row r="219" spans="1:9" x14ac:dyDescent="0.35">
      <c r="A219" s="29">
        <v>2821</v>
      </c>
      <c r="B219" s="12" t="s">
        <v>465</v>
      </c>
      <c r="C219" s="12">
        <v>2</v>
      </c>
      <c r="D219" s="12">
        <v>1</v>
      </c>
      <c r="E219" s="71" t="s">
        <v>473</v>
      </c>
      <c r="F219" s="75"/>
      <c r="G219" s="76">
        <f t="shared" si="3"/>
        <v>0</v>
      </c>
      <c r="H219" s="73">
        <v>0</v>
      </c>
      <c r="I219" s="73">
        <v>0</v>
      </c>
    </row>
    <row r="220" spans="1:9" x14ac:dyDescent="0.35">
      <c r="A220" s="29">
        <v>2822</v>
      </c>
      <c r="B220" s="12" t="s">
        <v>465</v>
      </c>
      <c r="C220" s="12">
        <v>2</v>
      </c>
      <c r="D220" s="12">
        <v>2</v>
      </c>
      <c r="E220" s="71" t="s">
        <v>474</v>
      </c>
      <c r="F220" s="75"/>
      <c r="G220" s="76">
        <f t="shared" si="3"/>
        <v>0</v>
      </c>
      <c r="H220" s="73"/>
      <c r="I220" s="73"/>
    </row>
    <row r="221" spans="1:9" x14ac:dyDescent="0.35">
      <c r="A221" s="29">
        <v>2823</v>
      </c>
      <c r="B221" s="12" t="s">
        <v>465</v>
      </c>
      <c r="C221" s="12">
        <v>2</v>
      </c>
      <c r="D221" s="12">
        <v>3</v>
      </c>
      <c r="E221" s="71" t="s">
        <v>475</v>
      </c>
      <c r="F221" s="81" t="s">
        <v>476</v>
      </c>
      <c r="G221" s="76">
        <f t="shared" si="3"/>
        <v>4000</v>
      </c>
      <c r="H221" s="73">
        <v>3900</v>
      </c>
      <c r="I221" s="73">
        <v>100</v>
      </c>
    </row>
    <row r="222" spans="1:9" x14ac:dyDescent="0.35">
      <c r="A222" s="29">
        <v>2824</v>
      </c>
      <c r="B222" s="12" t="s">
        <v>465</v>
      </c>
      <c r="C222" s="12">
        <v>2</v>
      </c>
      <c r="D222" s="12">
        <v>4</v>
      </c>
      <c r="E222" s="71" t="s">
        <v>477</v>
      </c>
      <c r="F222" s="81"/>
      <c r="G222" s="76">
        <f t="shared" si="3"/>
        <v>2890</v>
      </c>
      <c r="H222" s="73">
        <v>2890</v>
      </c>
      <c r="I222" s="73">
        <v>0</v>
      </c>
    </row>
    <row r="223" spans="1:9" x14ac:dyDescent="0.35">
      <c r="A223" s="29">
        <v>2825</v>
      </c>
      <c r="B223" s="12" t="s">
        <v>465</v>
      </c>
      <c r="C223" s="12">
        <v>2</v>
      </c>
      <c r="D223" s="12">
        <v>5</v>
      </c>
      <c r="E223" s="71" t="s">
        <v>478</v>
      </c>
      <c r="F223" s="81"/>
      <c r="G223" s="76">
        <f t="shared" si="3"/>
        <v>0</v>
      </c>
      <c r="H223" s="73"/>
      <c r="I223" s="73"/>
    </row>
    <row r="224" spans="1:9" x14ac:dyDescent="0.35">
      <c r="A224" s="29">
        <v>2826</v>
      </c>
      <c r="B224" s="12" t="s">
        <v>465</v>
      </c>
      <c r="C224" s="12">
        <v>2</v>
      </c>
      <c r="D224" s="12">
        <v>6</v>
      </c>
      <c r="E224" s="71" t="s">
        <v>479</v>
      </c>
      <c r="F224" s="81"/>
      <c r="G224" s="76">
        <f t="shared" si="3"/>
        <v>0</v>
      </c>
      <c r="H224" s="73"/>
      <c r="I224" s="73"/>
    </row>
    <row r="225" spans="1:9" ht="25.5" x14ac:dyDescent="0.35">
      <c r="A225" s="29">
        <v>2827</v>
      </c>
      <c r="B225" s="12" t="s">
        <v>465</v>
      </c>
      <c r="C225" s="12">
        <v>2</v>
      </c>
      <c r="D225" s="12">
        <v>7</v>
      </c>
      <c r="E225" s="71" t="s">
        <v>480</v>
      </c>
      <c r="F225" s="81"/>
      <c r="G225" s="76">
        <f t="shared" si="3"/>
        <v>0</v>
      </c>
      <c r="H225" s="73"/>
      <c r="I225" s="73"/>
    </row>
    <row r="226" spans="1:9" ht="22.5" customHeight="1" x14ac:dyDescent="0.35">
      <c r="A226" s="29">
        <v>2830</v>
      </c>
      <c r="B226" s="12" t="s">
        <v>465</v>
      </c>
      <c r="C226" s="12">
        <v>3</v>
      </c>
      <c r="D226" s="12">
        <v>0</v>
      </c>
      <c r="E226" s="74" t="s">
        <v>481</v>
      </c>
      <c r="F226" s="83" t="s">
        <v>482</v>
      </c>
      <c r="G226" s="76">
        <f t="shared" si="3"/>
        <v>0</v>
      </c>
      <c r="H226" s="73">
        <v>0</v>
      </c>
      <c r="I226" s="73">
        <v>0</v>
      </c>
    </row>
    <row r="227" spans="1:9" s="77" customFormat="1" ht="10.5" hidden="1" customHeight="1" x14ac:dyDescent="0.35">
      <c r="A227" s="29"/>
      <c r="B227" s="12"/>
      <c r="C227" s="12"/>
      <c r="D227" s="12"/>
      <c r="E227" s="71" t="s">
        <v>31</v>
      </c>
      <c r="F227" s="75"/>
      <c r="G227" s="76">
        <f t="shared" si="3"/>
        <v>0</v>
      </c>
      <c r="H227" s="76"/>
      <c r="I227" s="76"/>
    </row>
    <row r="228" spans="1:9" x14ac:dyDescent="0.35">
      <c r="A228" s="29">
        <v>2831</v>
      </c>
      <c r="B228" s="12" t="s">
        <v>465</v>
      </c>
      <c r="C228" s="12">
        <v>3</v>
      </c>
      <c r="D228" s="12">
        <v>1</v>
      </c>
      <c r="E228" s="71" t="s">
        <v>483</v>
      </c>
      <c r="F228" s="83"/>
      <c r="G228" s="76">
        <f t="shared" si="3"/>
        <v>0</v>
      </c>
      <c r="H228" s="73"/>
      <c r="I228" s="73"/>
    </row>
    <row r="229" spans="1:9" x14ac:dyDescent="0.35">
      <c r="A229" s="29">
        <v>2832</v>
      </c>
      <c r="B229" s="12" t="s">
        <v>465</v>
      </c>
      <c r="C229" s="12">
        <v>3</v>
      </c>
      <c r="D229" s="12">
        <v>2</v>
      </c>
      <c r="E229" s="71" t="s">
        <v>484</v>
      </c>
      <c r="F229" s="83"/>
      <c r="G229" s="76">
        <f t="shared" si="3"/>
        <v>0</v>
      </c>
      <c r="H229" s="73"/>
      <c r="I229" s="73"/>
    </row>
    <row r="230" spans="1:9" x14ac:dyDescent="0.35">
      <c r="A230" s="29">
        <v>2833</v>
      </c>
      <c r="B230" s="12" t="s">
        <v>465</v>
      </c>
      <c r="C230" s="12">
        <v>3</v>
      </c>
      <c r="D230" s="12">
        <v>3</v>
      </c>
      <c r="E230" s="71" t="s">
        <v>485</v>
      </c>
      <c r="F230" s="81" t="s">
        <v>486</v>
      </c>
      <c r="G230" s="76">
        <f t="shared" si="3"/>
        <v>0</v>
      </c>
      <c r="H230" s="73"/>
      <c r="I230" s="73"/>
    </row>
    <row r="231" spans="1:9" ht="12.75" customHeight="1" x14ac:dyDescent="0.35">
      <c r="A231" s="29">
        <v>2840</v>
      </c>
      <c r="B231" s="12" t="s">
        <v>465</v>
      </c>
      <c r="C231" s="12">
        <v>4</v>
      </c>
      <c r="D231" s="12">
        <v>0</v>
      </c>
      <c r="E231" s="74" t="s">
        <v>487</v>
      </c>
      <c r="F231" s="83" t="s">
        <v>488</v>
      </c>
      <c r="G231" s="76">
        <f t="shared" si="3"/>
        <v>415</v>
      </c>
      <c r="H231" s="73">
        <f>+H234</f>
        <v>100</v>
      </c>
      <c r="I231" s="73">
        <f>+I234</f>
        <v>315</v>
      </c>
    </row>
    <row r="232" spans="1:9" s="77" customFormat="1" ht="10.5" hidden="1" customHeight="1" x14ac:dyDescent="0.35">
      <c r="A232" s="29"/>
      <c r="B232" s="12"/>
      <c r="C232" s="12"/>
      <c r="D232" s="12"/>
      <c r="E232" s="71" t="s">
        <v>31</v>
      </c>
      <c r="F232" s="75"/>
      <c r="G232" s="76">
        <f t="shared" si="3"/>
        <v>0</v>
      </c>
      <c r="H232" s="76"/>
      <c r="I232" s="76"/>
    </row>
    <row r="233" spans="1:9" ht="14.25" customHeight="1" x14ac:dyDescent="0.35">
      <c r="A233" s="29">
        <v>2841</v>
      </c>
      <c r="B233" s="12" t="s">
        <v>465</v>
      </c>
      <c r="C233" s="12">
        <v>4</v>
      </c>
      <c r="D233" s="12">
        <v>1</v>
      </c>
      <c r="E233" s="71" t="s">
        <v>489</v>
      </c>
      <c r="F233" s="83"/>
      <c r="G233" s="76">
        <f t="shared" si="3"/>
        <v>0</v>
      </c>
      <c r="H233" s="73">
        <v>0</v>
      </c>
      <c r="I233" s="73"/>
    </row>
    <row r="234" spans="1:9" ht="21.75" customHeight="1" x14ac:dyDescent="0.35">
      <c r="A234" s="29">
        <v>2842</v>
      </c>
      <c r="B234" s="12" t="s">
        <v>465</v>
      </c>
      <c r="C234" s="12">
        <v>4</v>
      </c>
      <c r="D234" s="12">
        <v>2</v>
      </c>
      <c r="E234" s="71" t="s">
        <v>490</v>
      </c>
      <c r="F234" s="83"/>
      <c r="G234" s="76">
        <f t="shared" si="3"/>
        <v>415</v>
      </c>
      <c r="H234" s="73">
        <v>100</v>
      </c>
      <c r="I234" s="73">
        <v>315</v>
      </c>
    </row>
    <row r="235" spans="1:9" x14ac:dyDescent="0.35">
      <c r="A235" s="29">
        <v>2843</v>
      </c>
      <c r="B235" s="12" t="s">
        <v>465</v>
      </c>
      <c r="C235" s="12">
        <v>4</v>
      </c>
      <c r="D235" s="12">
        <v>3</v>
      </c>
      <c r="E235" s="71" t="s">
        <v>487</v>
      </c>
      <c r="F235" s="81" t="s">
        <v>491</v>
      </c>
      <c r="G235" s="76">
        <f t="shared" si="3"/>
        <v>0</v>
      </c>
      <c r="H235" s="73"/>
      <c r="I235" s="73"/>
    </row>
    <row r="236" spans="1:9" ht="23.25" customHeight="1" x14ac:dyDescent="0.35">
      <c r="A236" s="29">
        <v>2850</v>
      </c>
      <c r="B236" s="12" t="s">
        <v>465</v>
      </c>
      <c r="C236" s="12">
        <v>5</v>
      </c>
      <c r="D236" s="12">
        <v>0</v>
      </c>
      <c r="E236" s="87" t="s">
        <v>492</v>
      </c>
      <c r="F236" s="83" t="s">
        <v>493</v>
      </c>
      <c r="G236" s="76">
        <f t="shared" si="3"/>
        <v>0</v>
      </c>
      <c r="H236" s="73">
        <v>0</v>
      </c>
      <c r="I236" s="73">
        <v>0</v>
      </c>
    </row>
    <row r="237" spans="1:9" s="77" customFormat="1" ht="10.5" hidden="1" customHeight="1" x14ac:dyDescent="0.35">
      <c r="A237" s="29"/>
      <c r="B237" s="12"/>
      <c r="C237" s="12"/>
      <c r="D237" s="12"/>
      <c r="E237" s="71" t="s">
        <v>31</v>
      </c>
      <c r="F237" s="75"/>
      <c r="G237" s="76">
        <f t="shared" si="3"/>
        <v>0</v>
      </c>
      <c r="H237" s="76"/>
      <c r="I237" s="76"/>
    </row>
    <row r="238" spans="1:9" ht="24" customHeight="1" x14ac:dyDescent="0.35">
      <c r="A238" s="29">
        <v>2851</v>
      </c>
      <c r="B238" s="12" t="s">
        <v>465</v>
      </c>
      <c r="C238" s="12">
        <v>5</v>
      </c>
      <c r="D238" s="12">
        <v>1</v>
      </c>
      <c r="E238" s="88" t="s">
        <v>492</v>
      </c>
      <c r="F238" s="81" t="s">
        <v>494</v>
      </c>
      <c r="G238" s="76">
        <f t="shared" si="3"/>
        <v>0</v>
      </c>
      <c r="H238" s="73"/>
      <c r="I238" s="73"/>
    </row>
    <row r="239" spans="1:9" ht="12.75" customHeight="1" x14ac:dyDescent="0.35">
      <c r="A239" s="29">
        <v>2860</v>
      </c>
      <c r="B239" s="12" t="s">
        <v>465</v>
      </c>
      <c r="C239" s="12">
        <v>6</v>
      </c>
      <c r="D239" s="12">
        <v>0</v>
      </c>
      <c r="E239" s="87" t="s">
        <v>495</v>
      </c>
      <c r="F239" s="83" t="s">
        <v>496</v>
      </c>
      <c r="G239" s="76">
        <f t="shared" si="3"/>
        <v>0</v>
      </c>
      <c r="H239" s="73">
        <v>0</v>
      </c>
      <c r="I239" s="73">
        <v>0</v>
      </c>
    </row>
    <row r="240" spans="1:9" s="77" customFormat="1" ht="10.5" hidden="1" customHeight="1" x14ac:dyDescent="0.35">
      <c r="A240" s="29"/>
      <c r="B240" s="12"/>
      <c r="C240" s="12"/>
      <c r="D240" s="12"/>
      <c r="E240" s="71" t="s">
        <v>31</v>
      </c>
      <c r="F240" s="75"/>
      <c r="G240" s="76">
        <f t="shared" si="3"/>
        <v>0</v>
      </c>
      <c r="H240" s="76"/>
      <c r="I240" s="76"/>
    </row>
    <row r="241" spans="1:9" ht="12" customHeight="1" x14ac:dyDescent="0.35">
      <c r="A241" s="29">
        <v>2861</v>
      </c>
      <c r="B241" s="12" t="s">
        <v>465</v>
      </c>
      <c r="C241" s="12">
        <v>6</v>
      </c>
      <c r="D241" s="12">
        <v>1</v>
      </c>
      <c r="E241" s="88" t="s">
        <v>495</v>
      </c>
      <c r="F241" s="81" t="s">
        <v>497</v>
      </c>
      <c r="G241" s="76">
        <f t="shared" si="3"/>
        <v>0</v>
      </c>
      <c r="H241" s="73"/>
      <c r="I241" s="73"/>
    </row>
    <row r="242" spans="1:9" s="70" customFormat="1" ht="40.5" x14ac:dyDescent="0.3">
      <c r="A242" s="67">
        <v>2900</v>
      </c>
      <c r="B242" s="12" t="s">
        <v>498</v>
      </c>
      <c r="C242" s="12">
        <v>0</v>
      </c>
      <c r="D242" s="12">
        <v>0</v>
      </c>
      <c r="E242" s="68" t="s">
        <v>499</v>
      </c>
      <c r="F242" s="82" t="s">
        <v>500</v>
      </c>
      <c r="G242" s="76">
        <f t="shared" si="3"/>
        <v>7224</v>
      </c>
      <c r="H242" s="22">
        <f>+H244+H248+H252+H256+H260+H264+H267+H270</f>
        <v>7224</v>
      </c>
      <c r="I242" s="22">
        <f>+I244+I248+I252+I256+I260+I264+I267+I270</f>
        <v>0</v>
      </c>
    </row>
    <row r="243" spans="1:9" x14ac:dyDescent="0.35">
      <c r="A243" s="29"/>
      <c r="B243" s="12"/>
      <c r="C243" s="12"/>
      <c r="D243" s="12"/>
      <c r="E243" s="71" t="s">
        <v>7</v>
      </c>
      <c r="F243" s="72"/>
      <c r="G243" s="76">
        <f t="shared" si="3"/>
        <v>0</v>
      </c>
      <c r="H243" s="73"/>
      <c r="I243" s="73"/>
    </row>
    <row r="244" spans="1:9" ht="13.5" customHeight="1" x14ac:dyDescent="0.35">
      <c r="A244" s="29">
        <v>2910</v>
      </c>
      <c r="B244" s="12" t="s">
        <v>498</v>
      </c>
      <c r="C244" s="12">
        <v>1</v>
      </c>
      <c r="D244" s="12">
        <v>0</v>
      </c>
      <c r="E244" s="74" t="s">
        <v>501</v>
      </c>
      <c r="F244" s="75" t="s">
        <v>502</v>
      </c>
      <c r="G244" s="76">
        <f t="shared" si="3"/>
        <v>7224</v>
      </c>
      <c r="H244" s="73">
        <v>7224</v>
      </c>
      <c r="I244" s="73">
        <v>0</v>
      </c>
    </row>
    <row r="245" spans="1:9" s="77" customFormat="1" ht="10.5" hidden="1" customHeight="1" x14ac:dyDescent="0.35">
      <c r="A245" s="29"/>
      <c r="B245" s="12"/>
      <c r="C245" s="12"/>
      <c r="D245" s="12"/>
      <c r="E245" s="71" t="s">
        <v>31</v>
      </c>
      <c r="F245" s="75"/>
      <c r="G245" s="76">
        <f t="shared" si="3"/>
        <v>0</v>
      </c>
      <c r="H245" s="76"/>
      <c r="I245" s="76"/>
    </row>
    <row r="246" spans="1:9" x14ac:dyDescent="0.35">
      <c r="A246" s="29">
        <v>2911</v>
      </c>
      <c r="B246" s="12" t="s">
        <v>498</v>
      </c>
      <c r="C246" s="12">
        <v>1</v>
      </c>
      <c r="D246" s="12">
        <v>1</v>
      </c>
      <c r="E246" s="71" t="s">
        <v>503</v>
      </c>
      <c r="F246" s="81" t="s">
        <v>504</v>
      </c>
      <c r="G246" s="76">
        <f t="shared" si="3"/>
        <v>7224</v>
      </c>
      <c r="H246" s="73">
        <v>7224</v>
      </c>
      <c r="I246" s="73">
        <v>0</v>
      </c>
    </row>
    <row r="247" spans="1:9" x14ac:dyDescent="0.35">
      <c r="A247" s="29">
        <v>2912</v>
      </c>
      <c r="B247" s="12" t="s">
        <v>498</v>
      </c>
      <c r="C247" s="12">
        <v>1</v>
      </c>
      <c r="D247" s="12">
        <v>2</v>
      </c>
      <c r="E247" s="71" t="s">
        <v>505</v>
      </c>
      <c r="F247" s="81" t="s">
        <v>506</v>
      </c>
      <c r="G247" s="76">
        <f t="shared" si="3"/>
        <v>0</v>
      </c>
      <c r="H247" s="73"/>
      <c r="I247" s="73"/>
    </row>
    <row r="248" spans="1:9" ht="15.75" customHeight="1" x14ac:dyDescent="0.35">
      <c r="A248" s="29">
        <v>2920</v>
      </c>
      <c r="B248" s="12" t="s">
        <v>498</v>
      </c>
      <c r="C248" s="12">
        <v>2</v>
      </c>
      <c r="D248" s="12">
        <v>0</v>
      </c>
      <c r="E248" s="74" t="s">
        <v>507</v>
      </c>
      <c r="F248" s="75" t="s">
        <v>508</v>
      </c>
      <c r="G248" s="76">
        <f t="shared" si="3"/>
        <v>0</v>
      </c>
      <c r="H248" s="73">
        <f>+H251</f>
        <v>0</v>
      </c>
      <c r="I248" s="73">
        <v>0</v>
      </c>
    </row>
    <row r="249" spans="1:9" s="77" customFormat="1" ht="2.25" customHeight="1" x14ac:dyDescent="0.35">
      <c r="A249" s="29"/>
      <c r="B249" s="12"/>
      <c r="C249" s="12"/>
      <c r="D249" s="12"/>
      <c r="E249" s="71" t="s">
        <v>31</v>
      </c>
      <c r="F249" s="75"/>
      <c r="G249" s="76">
        <f t="shared" si="3"/>
        <v>0</v>
      </c>
      <c r="H249" s="76"/>
      <c r="I249" s="76"/>
    </row>
    <row r="250" spans="1:9" x14ac:dyDescent="0.35">
      <c r="A250" s="29">
        <v>2921</v>
      </c>
      <c r="B250" s="12" t="s">
        <v>498</v>
      </c>
      <c r="C250" s="12">
        <v>2</v>
      </c>
      <c r="D250" s="12">
        <v>1</v>
      </c>
      <c r="E250" s="71" t="s">
        <v>509</v>
      </c>
      <c r="F250" s="81" t="s">
        <v>510</v>
      </c>
      <c r="G250" s="76">
        <f t="shared" si="3"/>
        <v>0</v>
      </c>
      <c r="H250" s="73"/>
      <c r="I250" s="73">
        <v>0</v>
      </c>
    </row>
    <row r="251" spans="1:9" x14ac:dyDescent="0.35">
      <c r="A251" s="29">
        <v>2922</v>
      </c>
      <c r="B251" s="12" t="s">
        <v>498</v>
      </c>
      <c r="C251" s="12">
        <v>2</v>
      </c>
      <c r="D251" s="12">
        <v>2</v>
      </c>
      <c r="E251" s="71" t="s">
        <v>511</v>
      </c>
      <c r="F251" s="81" t="s">
        <v>512</v>
      </c>
      <c r="G251" s="76">
        <f t="shared" si="3"/>
        <v>0</v>
      </c>
      <c r="H251" s="73">
        <v>0</v>
      </c>
      <c r="I251" s="73"/>
    </row>
    <row r="252" spans="1:9" ht="22.5" customHeight="1" x14ac:dyDescent="0.35">
      <c r="A252" s="29">
        <v>2930</v>
      </c>
      <c r="B252" s="12" t="s">
        <v>498</v>
      </c>
      <c r="C252" s="12">
        <v>3</v>
      </c>
      <c r="D252" s="12">
        <v>0</v>
      </c>
      <c r="E252" s="74" t="s">
        <v>513</v>
      </c>
      <c r="F252" s="75" t="s">
        <v>514</v>
      </c>
      <c r="G252" s="76">
        <f t="shared" si="3"/>
        <v>0</v>
      </c>
      <c r="H252" s="73">
        <v>0</v>
      </c>
      <c r="I252" s="73">
        <v>0</v>
      </c>
    </row>
    <row r="253" spans="1:9" s="77" customFormat="1" ht="10.5" hidden="1" customHeight="1" x14ac:dyDescent="0.35">
      <c r="A253" s="29"/>
      <c r="B253" s="12"/>
      <c r="C253" s="12"/>
      <c r="D253" s="12"/>
      <c r="E253" s="71" t="s">
        <v>31</v>
      </c>
      <c r="F253" s="75"/>
      <c r="G253" s="76">
        <f t="shared" si="3"/>
        <v>0</v>
      </c>
      <c r="H253" s="76"/>
      <c r="I253" s="76"/>
    </row>
    <row r="254" spans="1:9" x14ac:dyDescent="0.35">
      <c r="A254" s="29">
        <v>2931</v>
      </c>
      <c r="B254" s="12" t="s">
        <v>498</v>
      </c>
      <c r="C254" s="12">
        <v>3</v>
      </c>
      <c r="D254" s="12">
        <v>1</v>
      </c>
      <c r="E254" s="71" t="s">
        <v>515</v>
      </c>
      <c r="F254" s="81" t="s">
        <v>516</v>
      </c>
      <c r="G254" s="76">
        <f t="shared" si="3"/>
        <v>0</v>
      </c>
      <c r="H254" s="73"/>
      <c r="I254" s="73"/>
    </row>
    <row r="255" spans="1:9" x14ac:dyDescent="0.35">
      <c r="A255" s="29">
        <v>2932</v>
      </c>
      <c r="B255" s="12" t="s">
        <v>498</v>
      </c>
      <c r="C255" s="12">
        <v>3</v>
      </c>
      <c r="D255" s="12">
        <v>2</v>
      </c>
      <c r="E255" s="71" t="s">
        <v>517</v>
      </c>
      <c r="F255" s="81"/>
      <c r="G255" s="76">
        <f t="shared" si="3"/>
        <v>0</v>
      </c>
      <c r="H255" s="73">
        <v>0</v>
      </c>
      <c r="I255" s="73"/>
    </row>
    <row r="256" spans="1:9" ht="11.25" customHeight="1" x14ac:dyDescent="0.35">
      <c r="A256" s="29">
        <v>2940</v>
      </c>
      <c r="B256" s="12" t="s">
        <v>498</v>
      </c>
      <c r="C256" s="12">
        <v>4</v>
      </c>
      <c r="D256" s="12">
        <v>0</v>
      </c>
      <c r="E256" s="74" t="s">
        <v>518</v>
      </c>
      <c r="F256" s="75" t="s">
        <v>519</v>
      </c>
      <c r="G256" s="76">
        <f t="shared" si="3"/>
        <v>0</v>
      </c>
      <c r="H256" s="73">
        <v>0</v>
      </c>
      <c r="I256" s="73">
        <v>0</v>
      </c>
    </row>
    <row r="257" spans="1:9" s="77" customFormat="1" ht="10.5" hidden="1" customHeight="1" x14ac:dyDescent="0.35">
      <c r="A257" s="29"/>
      <c r="B257" s="12"/>
      <c r="C257" s="12"/>
      <c r="D257" s="12"/>
      <c r="E257" s="71" t="s">
        <v>31</v>
      </c>
      <c r="F257" s="75"/>
      <c r="G257" s="76">
        <f t="shared" si="3"/>
        <v>0</v>
      </c>
      <c r="H257" s="76"/>
      <c r="I257" s="76"/>
    </row>
    <row r="258" spans="1:9" ht="11.25" customHeight="1" x14ac:dyDescent="0.35">
      <c r="A258" s="29">
        <v>2941</v>
      </c>
      <c r="B258" s="12" t="s">
        <v>498</v>
      </c>
      <c r="C258" s="12">
        <v>4</v>
      </c>
      <c r="D258" s="12">
        <v>1</v>
      </c>
      <c r="E258" s="71" t="s">
        <v>520</v>
      </c>
      <c r="F258" s="81" t="s">
        <v>521</v>
      </c>
      <c r="G258" s="76">
        <f t="shared" si="3"/>
        <v>0</v>
      </c>
      <c r="H258" s="73">
        <v>0</v>
      </c>
      <c r="I258" s="73"/>
    </row>
    <row r="259" spans="1:9" x14ac:dyDescent="0.35">
      <c r="A259" s="29">
        <v>2942</v>
      </c>
      <c r="B259" s="12" t="s">
        <v>498</v>
      </c>
      <c r="C259" s="12">
        <v>4</v>
      </c>
      <c r="D259" s="12">
        <v>2</v>
      </c>
      <c r="E259" s="71" t="s">
        <v>522</v>
      </c>
      <c r="F259" s="81" t="s">
        <v>523</v>
      </c>
      <c r="G259" s="76">
        <f t="shared" si="3"/>
        <v>0</v>
      </c>
      <c r="H259" s="73"/>
      <c r="I259" s="73"/>
    </row>
    <row r="260" spans="1:9" x14ac:dyDescent="0.35">
      <c r="A260" s="29">
        <v>2950</v>
      </c>
      <c r="B260" s="12" t="s">
        <v>498</v>
      </c>
      <c r="C260" s="12">
        <v>5</v>
      </c>
      <c r="D260" s="12">
        <v>0</v>
      </c>
      <c r="E260" s="74" t="s">
        <v>524</v>
      </c>
      <c r="F260" s="75" t="s">
        <v>525</v>
      </c>
      <c r="G260" s="76">
        <f t="shared" si="3"/>
        <v>0</v>
      </c>
      <c r="H260" s="73">
        <v>0</v>
      </c>
      <c r="I260" s="73">
        <v>0</v>
      </c>
    </row>
    <row r="261" spans="1:9" s="77" customFormat="1" ht="10.5" hidden="1" customHeight="1" x14ac:dyDescent="0.35">
      <c r="A261" s="29"/>
      <c r="B261" s="12"/>
      <c r="C261" s="12"/>
      <c r="D261" s="12"/>
      <c r="E261" s="71" t="s">
        <v>31</v>
      </c>
      <c r="F261" s="75"/>
      <c r="G261" s="76">
        <f t="shared" si="3"/>
        <v>0</v>
      </c>
      <c r="H261" s="76"/>
      <c r="I261" s="76"/>
    </row>
    <row r="262" spans="1:9" x14ac:dyDescent="0.35">
      <c r="A262" s="29">
        <v>2951</v>
      </c>
      <c r="B262" s="12" t="s">
        <v>498</v>
      </c>
      <c r="C262" s="12">
        <v>5</v>
      </c>
      <c r="D262" s="12">
        <v>1</v>
      </c>
      <c r="E262" s="71" t="s">
        <v>526</v>
      </c>
      <c r="F262" s="75"/>
      <c r="G262" s="76">
        <f t="shared" si="3"/>
        <v>0</v>
      </c>
      <c r="H262" s="73"/>
      <c r="I262" s="73"/>
    </row>
    <row r="263" spans="1:9" x14ac:dyDescent="0.35">
      <c r="A263" s="29">
        <v>2952</v>
      </c>
      <c r="B263" s="12" t="s">
        <v>498</v>
      </c>
      <c r="C263" s="12">
        <v>5</v>
      </c>
      <c r="D263" s="12">
        <v>2</v>
      </c>
      <c r="E263" s="71" t="s">
        <v>527</v>
      </c>
      <c r="F263" s="81" t="s">
        <v>528</v>
      </c>
      <c r="G263" s="76">
        <f t="shared" si="3"/>
        <v>0</v>
      </c>
      <c r="H263" s="73"/>
      <c r="I263" s="73"/>
    </row>
    <row r="264" spans="1:9" ht="12.75" customHeight="1" x14ac:dyDescent="0.35">
      <c r="A264" s="29">
        <v>2960</v>
      </c>
      <c r="B264" s="12" t="s">
        <v>498</v>
      </c>
      <c r="C264" s="12">
        <v>6</v>
      </c>
      <c r="D264" s="12">
        <v>0</v>
      </c>
      <c r="E264" s="74" t="s">
        <v>529</v>
      </c>
      <c r="F264" s="75" t="s">
        <v>530</v>
      </c>
      <c r="G264" s="76">
        <f t="shared" si="3"/>
        <v>0</v>
      </c>
      <c r="H264" s="73">
        <v>0</v>
      </c>
      <c r="I264" s="73">
        <v>0</v>
      </c>
    </row>
    <row r="265" spans="1:9" s="77" customFormat="1" ht="10.5" hidden="1" customHeight="1" x14ac:dyDescent="0.35">
      <c r="A265" s="29"/>
      <c r="B265" s="12"/>
      <c r="C265" s="12"/>
      <c r="D265" s="12"/>
      <c r="E265" s="71" t="s">
        <v>31</v>
      </c>
      <c r="F265" s="75"/>
      <c r="G265" s="76">
        <f t="shared" si="3"/>
        <v>0</v>
      </c>
      <c r="H265" s="76"/>
      <c r="I265" s="76"/>
    </row>
    <row r="266" spans="1:9" x14ac:dyDescent="0.35">
      <c r="A266" s="29">
        <v>2961</v>
      </c>
      <c r="B266" s="12" t="s">
        <v>498</v>
      </c>
      <c r="C266" s="12">
        <v>6</v>
      </c>
      <c r="D266" s="12">
        <v>1</v>
      </c>
      <c r="E266" s="71" t="s">
        <v>529</v>
      </c>
      <c r="F266" s="81" t="s">
        <v>531</v>
      </c>
      <c r="G266" s="76">
        <f t="shared" si="3"/>
        <v>0</v>
      </c>
      <c r="H266" s="73">
        <v>0</v>
      </c>
      <c r="I266" s="73"/>
    </row>
    <row r="267" spans="1:9" ht="21.75" customHeight="1" x14ac:dyDescent="0.35">
      <c r="A267" s="29">
        <v>2970</v>
      </c>
      <c r="B267" s="12" t="s">
        <v>498</v>
      </c>
      <c r="C267" s="12">
        <v>7</v>
      </c>
      <c r="D267" s="12">
        <v>0</v>
      </c>
      <c r="E267" s="74" t="s">
        <v>532</v>
      </c>
      <c r="F267" s="75" t="s">
        <v>533</v>
      </c>
      <c r="G267" s="76">
        <f t="shared" si="3"/>
        <v>0</v>
      </c>
      <c r="H267" s="73">
        <v>0</v>
      </c>
      <c r="I267" s="73">
        <v>0</v>
      </c>
    </row>
    <row r="268" spans="1:9" s="77" customFormat="1" ht="10.5" hidden="1" customHeight="1" x14ac:dyDescent="0.35">
      <c r="A268" s="29"/>
      <c r="B268" s="12"/>
      <c r="C268" s="12"/>
      <c r="D268" s="12"/>
      <c r="E268" s="71" t="s">
        <v>31</v>
      </c>
      <c r="F268" s="75"/>
      <c r="G268" s="76">
        <f t="shared" si="3"/>
        <v>0</v>
      </c>
      <c r="H268" s="76"/>
      <c r="I268" s="76"/>
    </row>
    <row r="269" spans="1:9" ht="25.5" x14ac:dyDescent="0.35">
      <c r="A269" s="29">
        <v>2971</v>
      </c>
      <c r="B269" s="12" t="s">
        <v>498</v>
      </c>
      <c r="C269" s="12">
        <v>7</v>
      </c>
      <c r="D269" s="12">
        <v>1</v>
      </c>
      <c r="E269" s="71" t="s">
        <v>532</v>
      </c>
      <c r="F269" s="81" t="s">
        <v>533</v>
      </c>
      <c r="G269" s="76">
        <f t="shared" ref="G269:G304" si="4">+H269+I269</f>
        <v>0</v>
      </c>
      <c r="H269" s="73"/>
      <c r="I269" s="73"/>
    </row>
    <row r="270" spans="1:9" ht="12.75" customHeight="1" x14ac:dyDescent="0.35">
      <c r="A270" s="29">
        <v>2980</v>
      </c>
      <c r="B270" s="12" t="s">
        <v>498</v>
      </c>
      <c r="C270" s="12">
        <v>8</v>
      </c>
      <c r="D270" s="12">
        <v>0</v>
      </c>
      <c r="E270" s="74" t="s">
        <v>534</v>
      </c>
      <c r="F270" s="75" t="s">
        <v>535</v>
      </c>
      <c r="G270" s="76">
        <f t="shared" si="4"/>
        <v>0</v>
      </c>
      <c r="H270" s="73">
        <v>0</v>
      </c>
      <c r="I270" s="73">
        <v>0</v>
      </c>
    </row>
    <row r="271" spans="1:9" s="77" customFormat="1" ht="10.5" hidden="1" customHeight="1" x14ac:dyDescent="0.35">
      <c r="A271" s="29"/>
      <c r="B271" s="12"/>
      <c r="C271" s="12"/>
      <c r="D271" s="12"/>
      <c r="E271" s="71" t="s">
        <v>31</v>
      </c>
      <c r="F271" s="75"/>
      <c r="G271" s="76">
        <f t="shared" si="4"/>
        <v>0</v>
      </c>
      <c r="H271" s="76"/>
      <c r="I271" s="76"/>
    </row>
    <row r="272" spans="1:9" x14ac:dyDescent="0.35">
      <c r="A272" s="29">
        <v>2981</v>
      </c>
      <c r="B272" s="12" t="s">
        <v>498</v>
      </c>
      <c r="C272" s="12">
        <v>8</v>
      </c>
      <c r="D272" s="12">
        <v>1</v>
      </c>
      <c r="E272" s="71" t="s">
        <v>534</v>
      </c>
      <c r="F272" s="81" t="s">
        <v>536</v>
      </c>
      <c r="G272" s="76">
        <f t="shared" si="4"/>
        <v>0</v>
      </c>
      <c r="H272" s="73"/>
      <c r="I272" s="73"/>
    </row>
    <row r="273" spans="1:9" s="70" customFormat="1" ht="35.25" customHeight="1" x14ac:dyDescent="0.3">
      <c r="A273" s="67">
        <v>3000</v>
      </c>
      <c r="B273" s="12" t="s">
        <v>537</v>
      </c>
      <c r="C273" s="12">
        <v>0</v>
      </c>
      <c r="D273" s="12">
        <v>0</v>
      </c>
      <c r="E273" s="68" t="s">
        <v>538</v>
      </c>
      <c r="F273" s="82" t="s">
        <v>539</v>
      </c>
      <c r="G273" s="76">
        <f t="shared" si="4"/>
        <v>6950</v>
      </c>
      <c r="H273" s="22">
        <f>+H275+H279+H282+H285+H288+H291+H294+H297+H301</f>
        <v>6950</v>
      </c>
      <c r="I273" s="22">
        <f>+I275+I279+I282+I285+I288+I291+I294+I297+I301</f>
        <v>0</v>
      </c>
    </row>
    <row r="274" spans="1:9" ht="11.25" hidden="1" customHeight="1" x14ac:dyDescent="0.35">
      <c r="A274" s="29"/>
      <c r="B274" s="12"/>
      <c r="C274" s="12"/>
      <c r="D274" s="12"/>
      <c r="E274" s="71" t="s">
        <v>7</v>
      </c>
      <c r="F274" s="72"/>
      <c r="G274" s="76">
        <f t="shared" si="4"/>
        <v>0</v>
      </c>
      <c r="H274" s="73"/>
      <c r="I274" s="73"/>
    </row>
    <row r="275" spans="1:9" ht="12.75" customHeight="1" x14ac:dyDescent="0.35">
      <c r="A275" s="29">
        <v>3010</v>
      </c>
      <c r="B275" s="12" t="s">
        <v>537</v>
      </c>
      <c r="C275" s="12">
        <v>1</v>
      </c>
      <c r="D275" s="12">
        <v>0</v>
      </c>
      <c r="E275" s="74" t="s">
        <v>540</v>
      </c>
      <c r="F275" s="75" t="s">
        <v>541</v>
      </c>
      <c r="G275" s="76">
        <f t="shared" si="4"/>
        <v>0</v>
      </c>
      <c r="H275" s="73">
        <v>0</v>
      </c>
      <c r="I275" s="73">
        <v>0</v>
      </c>
    </row>
    <row r="276" spans="1:9" s="77" customFormat="1" ht="10.5" hidden="1" customHeight="1" x14ac:dyDescent="0.35">
      <c r="A276" s="29"/>
      <c r="B276" s="12"/>
      <c r="C276" s="12"/>
      <c r="D276" s="12"/>
      <c r="E276" s="71" t="s">
        <v>31</v>
      </c>
      <c r="F276" s="75"/>
      <c r="G276" s="76">
        <f t="shared" si="4"/>
        <v>0</v>
      </c>
      <c r="H276" s="76"/>
      <c r="I276" s="76"/>
    </row>
    <row r="277" spans="1:9" x14ac:dyDescent="0.35">
      <c r="A277" s="29">
        <v>3011</v>
      </c>
      <c r="B277" s="12" t="s">
        <v>537</v>
      </c>
      <c r="C277" s="12">
        <v>1</v>
      </c>
      <c r="D277" s="12">
        <v>1</v>
      </c>
      <c r="E277" s="71" t="s">
        <v>542</v>
      </c>
      <c r="F277" s="81" t="s">
        <v>543</v>
      </c>
      <c r="G277" s="76">
        <f t="shared" si="4"/>
        <v>0</v>
      </c>
      <c r="H277" s="73"/>
      <c r="I277" s="73"/>
    </row>
    <row r="278" spans="1:9" x14ac:dyDescent="0.35">
      <c r="A278" s="29">
        <v>3012</v>
      </c>
      <c r="B278" s="12" t="s">
        <v>537</v>
      </c>
      <c r="C278" s="12">
        <v>1</v>
      </c>
      <c r="D278" s="12">
        <v>2</v>
      </c>
      <c r="E278" s="71" t="s">
        <v>544</v>
      </c>
      <c r="F278" s="81" t="s">
        <v>545</v>
      </c>
      <c r="G278" s="76">
        <f t="shared" si="4"/>
        <v>0</v>
      </c>
      <c r="H278" s="73"/>
      <c r="I278" s="73"/>
    </row>
    <row r="279" spans="1:9" ht="11.25" customHeight="1" x14ac:dyDescent="0.35">
      <c r="A279" s="29">
        <v>3020</v>
      </c>
      <c r="B279" s="12" t="s">
        <v>537</v>
      </c>
      <c r="C279" s="12">
        <v>2</v>
      </c>
      <c r="D279" s="12">
        <v>0</v>
      </c>
      <c r="E279" s="74" t="s">
        <v>546</v>
      </c>
      <c r="F279" s="75" t="s">
        <v>547</v>
      </c>
      <c r="G279" s="76">
        <f t="shared" si="4"/>
        <v>0</v>
      </c>
      <c r="H279" s="73">
        <v>0</v>
      </c>
      <c r="I279" s="73">
        <v>0</v>
      </c>
    </row>
    <row r="280" spans="1:9" s="77" customFormat="1" ht="10.5" hidden="1" customHeight="1" x14ac:dyDescent="0.35">
      <c r="A280" s="29"/>
      <c r="B280" s="12"/>
      <c r="C280" s="12"/>
      <c r="D280" s="12"/>
      <c r="E280" s="71" t="s">
        <v>31</v>
      </c>
      <c r="F280" s="75"/>
      <c r="G280" s="76">
        <f t="shared" si="4"/>
        <v>0</v>
      </c>
      <c r="H280" s="76"/>
      <c r="I280" s="76"/>
    </row>
    <row r="281" spans="1:9" x14ac:dyDescent="0.35">
      <c r="A281" s="29">
        <v>3021</v>
      </c>
      <c r="B281" s="12" t="s">
        <v>537</v>
      </c>
      <c r="C281" s="12">
        <v>2</v>
      </c>
      <c r="D281" s="12">
        <v>1</v>
      </c>
      <c r="E281" s="71" t="s">
        <v>546</v>
      </c>
      <c r="F281" s="81" t="s">
        <v>548</v>
      </c>
      <c r="G281" s="76">
        <f t="shared" si="4"/>
        <v>0</v>
      </c>
      <c r="H281" s="73"/>
      <c r="I281" s="73"/>
    </row>
    <row r="282" spans="1:9" ht="12.75" customHeight="1" x14ac:dyDescent="0.35">
      <c r="A282" s="29">
        <v>3030</v>
      </c>
      <c r="B282" s="12" t="s">
        <v>537</v>
      </c>
      <c r="C282" s="12">
        <v>3</v>
      </c>
      <c r="D282" s="12">
        <v>0</v>
      </c>
      <c r="E282" s="74" t="s">
        <v>549</v>
      </c>
      <c r="F282" s="75" t="s">
        <v>550</v>
      </c>
      <c r="G282" s="76">
        <f t="shared" si="4"/>
        <v>2200</v>
      </c>
      <c r="H282" s="73">
        <f>+H284</f>
        <v>2200</v>
      </c>
      <c r="I282" s="73">
        <v>0</v>
      </c>
    </row>
    <row r="283" spans="1:9" s="77" customFormat="1" ht="18" hidden="1" customHeight="1" x14ac:dyDescent="0.35">
      <c r="A283" s="29"/>
      <c r="B283" s="12"/>
      <c r="C283" s="12"/>
      <c r="D283" s="12"/>
      <c r="E283" s="71" t="s">
        <v>31</v>
      </c>
      <c r="F283" s="75"/>
      <c r="G283" s="76">
        <f t="shared" si="4"/>
        <v>0</v>
      </c>
      <c r="H283" s="76"/>
      <c r="I283" s="76"/>
    </row>
    <row r="284" spans="1:9" s="77" customFormat="1" x14ac:dyDescent="0.35">
      <c r="A284" s="29">
        <v>3031</v>
      </c>
      <c r="B284" s="12" t="s">
        <v>537</v>
      </c>
      <c r="C284" s="12">
        <v>3</v>
      </c>
      <c r="D284" s="12" t="s">
        <v>10</v>
      </c>
      <c r="E284" s="71" t="s">
        <v>549</v>
      </c>
      <c r="F284" s="75"/>
      <c r="G284" s="76">
        <f t="shared" si="4"/>
        <v>2200</v>
      </c>
      <c r="H284" s="76">
        <v>2200</v>
      </c>
      <c r="I284" s="76"/>
    </row>
    <row r="285" spans="1:9" ht="12.75" customHeight="1" x14ac:dyDescent="0.35">
      <c r="A285" s="29">
        <v>3040</v>
      </c>
      <c r="B285" s="12" t="s">
        <v>537</v>
      </c>
      <c r="C285" s="12">
        <v>4</v>
      </c>
      <c r="D285" s="12">
        <v>0</v>
      </c>
      <c r="E285" s="74" t="s">
        <v>551</v>
      </c>
      <c r="F285" s="75" t="s">
        <v>552</v>
      </c>
      <c r="G285" s="76">
        <f t="shared" si="4"/>
        <v>1750</v>
      </c>
      <c r="H285" s="73">
        <f>+H287</f>
        <v>1750</v>
      </c>
      <c r="I285" s="73">
        <v>0</v>
      </c>
    </row>
    <row r="286" spans="1:9" s="77" customFormat="1" ht="10.5" hidden="1" customHeight="1" x14ac:dyDescent="0.35">
      <c r="A286" s="29"/>
      <c r="B286" s="12"/>
      <c r="C286" s="12"/>
      <c r="D286" s="12"/>
      <c r="E286" s="71" t="s">
        <v>31</v>
      </c>
      <c r="F286" s="75"/>
      <c r="G286" s="76">
        <f t="shared" si="4"/>
        <v>0</v>
      </c>
      <c r="H286" s="76"/>
      <c r="I286" s="76"/>
    </row>
    <row r="287" spans="1:9" x14ac:dyDescent="0.35">
      <c r="A287" s="29">
        <v>3041</v>
      </c>
      <c r="B287" s="12" t="s">
        <v>537</v>
      </c>
      <c r="C287" s="12">
        <v>4</v>
      </c>
      <c r="D287" s="12">
        <v>1</v>
      </c>
      <c r="E287" s="71" t="s">
        <v>551</v>
      </c>
      <c r="F287" s="81" t="s">
        <v>553</v>
      </c>
      <c r="G287" s="76">
        <f t="shared" si="4"/>
        <v>1750</v>
      </c>
      <c r="H287" s="73">
        <v>1750</v>
      </c>
      <c r="I287" s="73"/>
    </row>
    <row r="288" spans="1:9" ht="12" customHeight="1" x14ac:dyDescent="0.35">
      <c r="A288" s="29">
        <v>3050</v>
      </c>
      <c r="B288" s="12" t="s">
        <v>537</v>
      </c>
      <c r="C288" s="12">
        <v>5</v>
      </c>
      <c r="D288" s="12">
        <v>0</v>
      </c>
      <c r="E288" s="74" t="s">
        <v>554</v>
      </c>
      <c r="F288" s="75" t="s">
        <v>555</v>
      </c>
      <c r="G288" s="76">
        <f t="shared" si="4"/>
        <v>0</v>
      </c>
      <c r="H288" s="73">
        <v>0</v>
      </c>
      <c r="I288" s="73">
        <v>0</v>
      </c>
    </row>
    <row r="289" spans="1:9" s="77" customFormat="1" ht="10.5" hidden="1" customHeight="1" x14ac:dyDescent="0.35">
      <c r="A289" s="29"/>
      <c r="B289" s="12"/>
      <c r="C289" s="12"/>
      <c r="D289" s="12"/>
      <c r="E289" s="71" t="s">
        <v>31</v>
      </c>
      <c r="F289" s="75"/>
      <c r="G289" s="76">
        <f t="shared" si="4"/>
        <v>0</v>
      </c>
      <c r="H289" s="76"/>
      <c r="I289" s="76"/>
    </row>
    <row r="290" spans="1:9" x14ac:dyDescent="0.35">
      <c r="A290" s="29">
        <v>3051</v>
      </c>
      <c r="B290" s="12" t="s">
        <v>537</v>
      </c>
      <c r="C290" s="12">
        <v>5</v>
      </c>
      <c r="D290" s="12">
        <v>1</v>
      </c>
      <c r="E290" s="71" t="s">
        <v>554</v>
      </c>
      <c r="F290" s="81" t="s">
        <v>555</v>
      </c>
      <c r="G290" s="76">
        <f t="shared" si="4"/>
        <v>0</v>
      </c>
      <c r="H290" s="73"/>
      <c r="I290" s="73"/>
    </row>
    <row r="291" spans="1:9" ht="14.25" customHeight="1" x14ac:dyDescent="0.35">
      <c r="A291" s="29">
        <v>3060</v>
      </c>
      <c r="B291" s="12" t="s">
        <v>537</v>
      </c>
      <c r="C291" s="12">
        <v>6</v>
      </c>
      <c r="D291" s="12">
        <v>0</v>
      </c>
      <c r="E291" s="74" t="s">
        <v>556</v>
      </c>
      <c r="F291" s="75" t="s">
        <v>557</v>
      </c>
      <c r="G291" s="76">
        <f t="shared" si="4"/>
        <v>0</v>
      </c>
      <c r="H291" s="73">
        <v>0</v>
      </c>
      <c r="I291" s="73">
        <v>0</v>
      </c>
    </row>
    <row r="292" spans="1:9" s="77" customFormat="1" ht="10.5" hidden="1" customHeight="1" x14ac:dyDescent="0.35">
      <c r="A292" s="29"/>
      <c r="B292" s="12"/>
      <c r="C292" s="12"/>
      <c r="D292" s="12"/>
      <c r="E292" s="71" t="s">
        <v>31</v>
      </c>
      <c r="F292" s="75"/>
      <c r="G292" s="76">
        <f t="shared" si="4"/>
        <v>0</v>
      </c>
      <c r="H292" s="76"/>
      <c r="I292" s="76"/>
    </row>
    <row r="293" spans="1:9" ht="11.25" customHeight="1" x14ac:dyDescent="0.35">
      <c r="A293" s="29">
        <v>3061</v>
      </c>
      <c r="B293" s="12" t="s">
        <v>537</v>
      </c>
      <c r="C293" s="12">
        <v>6</v>
      </c>
      <c r="D293" s="12">
        <v>1</v>
      </c>
      <c r="E293" s="71" t="s">
        <v>556</v>
      </c>
      <c r="F293" s="81" t="s">
        <v>557</v>
      </c>
      <c r="G293" s="76">
        <f t="shared" si="4"/>
        <v>0</v>
      </c>
      <c r="H293" s="73"/>
      <c r="I293" s="73"/>
    </row>
    <row r="294" spans="1:9" ht="22.5" customHeight="1" x14ac:dyDescent="0.35">
      <c r="A294" s="29">
        <v>3070</v>
      </c>
      <c r="B294" s="12" t="s">
        <v>537</v>
      </c>
      <c r="C294" s="12">
        <v>7</v>
      </c>
      <c r="D294" s="12">
        <v>0</v>
      </c>
      <c r="E294" s="74" t="s">
        <v>558</v>
      </c>
      <c r="F294" s="75" t="s">
        <v>559</v>
      </c>
      <c r="G294" s="76">
        <f t="shared" si="4"/>
        <v>3000</v>
      </c>
      <c r="H294" s="73">
        <f>+H296</f>
        <v>3000</v>
      </c>
      <c r="I294" s="73">
        <v>0</v>
      </c>
    </row>
    <row r="295" spans="1:9" s="77" customFormat="1" ht="9" hidden="1" customHeight="1" x14ac:dyDescent="0.35">
      <c r="A295" s="29"/>
      <c r="B295" s="12"/>
      <c r="C295" s="12"/>
      <c r="D295" s="12"/>
      <c r="E295" s="71" t="s">
        <v>31</v>
      </c>
      <c r="F295" s="75"/>
      <c r="G295" s="76">
        <f t="shared" si="4"/>
        <v>0</v>
      </c>
      <c r="H295" s="76"/>
      <c r="I295" s="76"/>
    </row>
    <row r="296" spans="1:9" ht="25.5" x14ac:dyDescent="0.35">
      <c r="A296" s="29">
        <v>3071</v>
      </c>
      <c r="B296" s="12" t="s">
        <v>537</v>
      </c>
      <c r="C296" s="12">
        <v>7</v>
      </c>
      <c r="D296" s="12">
        <v>1</v>
      </c>
      <c r="E296" s="71" t="s">
        <v>558</v>
      </c>
      <c r="F296" s="81" t="s">
        <v>560</v>
      </c>
      <c r="G296" s="76">
        <f t="shared" si="4"/>
        <v>3000</v>
      </c>
      <c r="H296" s="73">
        <v>3000</v>
      </c>
      <c r="I296" s="73"/>
    </row>
    <row r="297" spans="1:9" ht="22.5" customHeight="1" x14ac:dyDescent="0.35">
      <c r="A297" s="29">
        <v>3080</v>
      </c>
      <c r="B297" s="12" t="s">
        <v>537</v>
      </c>
      <c r="C297" s="12">
        <v>8</v>
      </c>
      <c r="D297" s="12">
        <v>0</v>
      </c>
      <c r="E297" s="74" t="s">
        <v>561</v>
      </c>
      <c r="F297" s="75" t="s">
        <v>562</v>
      </c>
      <c r="G297" s="76">
        <f t="shared" si="4"/>
        <v>0</v>
      </c>
      <c r="H297" s="73">
        <v>0</v>
      </c>
      <c r="I297" s="73">
        <v>0</v>
      </c>
    </row>
    <row r="298" spans="1:9" s="77" customFormat="1" ht="10.5" hidden="1" customHeight="1" x14ac:dyDescent="0.35">
      <c r="A298" s="29"/>
      <c r="B298" s="12"/>
      <c r="C298" s="12"/>
      <c r="D298" s="12"/>
      <c r="E298" s="71" t="s">
        <v>31</v>
      </c>
      <c r="F298" s="75"/>
      <c r="G298" s="76">
        <f t="shared" si="4"/>
        <v>0</v>
      </c>
      <c r="H298" s="76"/>
      <c r="I298" s="76"/>
    </row>
    <row r="299" spans="1:9" ht="21.75" customHeight="1" x14ac:dyDescent="0.35">
      <c r="A299" s="29">
        <v>3081</v>
      </c>
      <c r="B299" s="12" t="s">
        <v>537</v>
      </c>
      <c r="C299" s="12">
        <v>8</v>
      </c>
      <c r="D299" s="12">
        <v>1</v>
      </c>
      <c r="E299" s="71" t="s">
        <v>561</v>
      </c>
      <c r="F299" s="81" t="s">
        <v>563</v>
      </c>
      <c r="G299" s="76">
        <f t="shared" si="4"/>
        <v>0</v>
      </c>
      <c r="H299" s="73"/>
      <c r="I299" s="73"/>
    </row>
    <row r="300" spans="1:9" s="77" customFormat="1" ht="10.5" hidden="1" customHeight="1" x14ac:dyDescent="0.35">
      <c r="A300" s="29"/>
      <c r="B300" s="12"/>
      <c r="C300" s="12"/>
      <c r="D300" s="12"/>
      <c r="E300" s="71" t="s">
        <v>31</v>
      </c>
      <c r="F300" s="75"/>
      <c r="G300" s="76">
        <f t="shared" si="4"/>
        <v>0</v>
      </c>
      <c r="H300" s="76"/>
      <c r="I300" s="76"/>
    </row>
    <row r="301" spans="1:9" ht="12" customHeight="1" x14ac:dyDescent="0.35">
      <c r="A301" s="29">
        <v>3090</v>
      </c>
      <c r="B301" s="12" t="s">
        <v>537</v>
      </c>
      <c r="C301" s="12">
        <v>9</v>
      </c>
      <c r="D301" s="12">
        <v>0</v>
      </c>
      <c r="E301" s="74" t="s">
        <v>564</v>
      </c>
      <c r="F301" s="75" t="s">
        <v>565</v>
      </c>
      <c r="G301" s="76">
        <f t="shared" si="4"/>
        <v>0</v>
      </c>
      <c r="H301" s="73">
        <v>0</v>
      </c>
      <c r="I301" s="73">
        <v>0</v>
      </c>
    </row>
    <row r="302" spans="1:9" s="77" customFormat="1" ht="10.5" hidden="1" customHeight="1" x14ac:dyDescent="0.35">
      <c r="A302" s="29"/>
      <c r="B302" s="12"/>
      <c r="C302" s="12"/>
      <c r="D302" s="12"/>
      <c r="E302" s="71" t="s">
        <v>31</v>
      </c>
      <c r="F302" s="75"/>
      <c r="G302" s="76">
        <f t="shared" si="4"/>
        <v>0</v>
      </c>
      <c r="H302" s="76"/>
      <c r="I302" s="76"/>
    </row>
    <row r="303" spans="1:9" ht="11.25" customHeight="1" x14ac:dyDescent="0.35">
      <c r="A303" s="29">
        <v>3091</v>
      </c>
      <c r="B303" s="12" t="s">
        <v>537</v>
      </c>
      <c r="C303" s="12">
        <v>9</v>
      </c>
      <c r="D303" s="12">
        <v>1</v>
      </c>
      <c r="E303" s="71" t="s">
        <v>564</v>
      </c>
      <c r="F303" s="81" t="s">
        <v>566</v>
      </c>
      <c r="G303" s="76">
        <f t="shared" si="4"/>
        <v>0</v>
      </c>
      <c r="H303" s="73"/>
      <c r="I303" s="73"/>
    </row>
    <row r="304" spans="1:9" ht="24" customHeight="1" x14ac:dyDescent="0.35">
      <c r="A304" s="29">
        <v>3092</v>
      </c>
      <c r="B304" s="12" t="s">
        <v>537</v>
      </c>
      <c r="C304" s="12">
        <v>9</v>
      </c>
      <c r="D304" s="12">
        <v>2</v>
      </c>
      <c r="E304" s="71" t="s">
        <v>567</v>
      </c>
      <c r="F304" s="81"/>
      <c r="G304" s="76">
        <f t="shared" si="4"/>
        <v>0</v>
      </c>
      <c r="H304" s="73"/>
      <c r="I304" s="73"/>
    </row>
    <row r="305" spans="1:9" s="70" customFormat="1" ht="31.5" customHeight="1" x14ac:dyDescent="0.3">
      <c r="A305" s="67">
        <v>3100</v>
      </c>
      <c r="B305" s="12" t="s">
        <v>568</v>
      </c>
      <c r="C305" s="12">
        <v>0</v>
      </c>
      <c r="D305" s="12">
        <v>0</v>
      </c>
      <c r="E305" s="82" t="s">
        <v>569</v>
      </c>
      <c r="F305" s="82"/>
      <c r="G305" s="89">
        <f>+H305-Лист1!D137</f>
        <v>1909.9939999999988</v>
      </c>
      <c r="H305" s="73">
        <f>+H307</f>
        <v>42689.154000000002</v>
      </c>
      <c r="I305" s="73">
        <v>0</v>
      </c>
    </row>
    <row r="306" spans="1:9" ht="11.25" hidden="1" customHeight="1" x14ac:dyDescent="0.35">
      <c r="A306" s="29"/>
      <c r="B306" s="12"/>
      <c r="C306" s="12"/>
      <c r="D306" s="12"/>
      <c r="E306" s="71" t="s">
        <v>7</v>
      </c>
      <c r="F306" s="72"/>
      <c r="G306" s="89">
        <f>H308-[1]ekamut!D138</f>
        <v>30689.160000000003</v>
      </c>
      <c r="H306" s="73">
        <v>32470.46</v>
      </c>
      <c r="I306" s="73"/>
    </row>
    <row r="307" spans="1:9" ht="13.5" customHeight="1" x14ac:dyDescent="0.35">
      <c r="A307" s="29">
        <v>3110</v>
      </c>
      <c r="B307" s="90" t="s">
        <v>568</v>
      </c>
      <c r="C307" s="90">
        <v>1</v>
      </c>
      <c r="D307" s="90">
        <v>0</v>
      </c>
      <c r="E307" s="87" t="s">
        <v>570</v>
      </c>
      <c r="F307" s="81"/>
      <c r="G307" s="89">
        <f>+G309</f>
        <v>1909.9939999999988</v>
      </c>
      <c r="H307" s="73">
        <f>42689.16-0.006</f>
        <v>42689.154000000002</v>
      </c>
      <c r="I307" s="73">
        <v>0</v>
      </c>
    </row>
    <row r="308" spans="1:9" s="77" customFormat="1" ht="10.5" hidden="1" customHeight="1" x14ac:dyDescent="0.35">
      <c r="A308" s="29"/>
      <c r="B308" s="12"/>
      <c r="C308" s="12"/>
      <c r="D308" s="12"/>
      <c r="E308" s="71" t="s">
        <v>31</v>
      </c>
      <c r="F308" s="75"/>
      <c r="G308" s="89">
        <f>H310-[1]ekamut!D140</f>
        <v>0</v>
      </c>
      <c r="H308" s="73">
        <v>42689.16</v>
      </c>
      <c r="I308" s="76"/>
    </row>
    <row r="309" spans="1:9" x14ac:dyDescent="0.35">
      <c r="A309" s="29">
        <v>3112</v>
      </c>
      <c r="B309" s="90" t="s">
        <v>568</v>
      </c>
      <c r="C309" s="90">
        <v>1</v>
      </c>
      <c r="D309" s="90">
        <v>2</v>
      </c>
      <c r="E309" s="88" t="s">
        <v>571</v>
      </c>
      <c r="F309" s="81"/>
      <c r="G309" s="89">
        <f>+G305</f>
        <v>1909.9939999999988</v>
      </c>
      <c r="H309" s="73">
        <v>42689.16</v>
      </c>
      <c r="I309" s="73"/>
    </row>
    <row r="310" spans="1:9" x14ac:dyDescent="0.35">
      <c r="B310" s="91"/>
      <c r="C310" s="92"/>
      <c r="D310" s="93"/>
    </row>
    <row r="311" spans="1:9" x14ac:dyDescent="0.35">
      <c r="B311" s="96"/>
      <c r="C311" s="92"/>
      <c r="D311" s="93"/>
    </row>
    <row r="312" spans="1:9" x14ac:dyDescent="0.35">
      <c r="B312" s="96"/>
      <c r="C312" s="92"/>
      <c r="D312" s="93"/>
      <c r="E312" s="43"/>
    </row>
    <row r="313" spans="1:9" x14ac:dyDescent="0.35">
      <c r="B313" s="96"/>
      <c r="C313" s="97"/>
      <c r="D313" s="98"/>
    </row>
  </sheetData>
  <mergeCells count="10"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2020-10-09T08:33:28Z</dcterms:modified>
</cp:coreProperties>
</file>