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27" activeTab="0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2">'gorc. caxs'!$A$1:$N$321</definedName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<sst xmlns="http://schemas.openxmlformats.org/spreadsheetml/2006/main" count="3183" uniqueCount="1175">
  <si>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</si>
  <si>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</si>
  <si>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</si>
  <si>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</si>
  <si>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</si>
  <si>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</si>
  <si>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</si>
  <si>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</si>
  <si>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</si>
  <si>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</si>
  <si>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</si>
  <si>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</si>
  <si>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</si>
  <si>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</si>
  <si>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</si>
  <si>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</si>
  <si>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</si>
  <si>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</si>
  <si>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</si>
  <si>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</si>
  <si>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</si>
  <si>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</si>
  <si>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</si>
  <si>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</si>
  <si>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</si>
  <si>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</si>
  <si>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</si>
  <si>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</si>
  <si>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</si>
  <si>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</si>
  <si>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</si>
  <si>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</si>
  <si>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</si>
  <si>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</si>
  <si>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</si>
  <si>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</si>
  <si>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</si>
  <si>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</si>
  <si>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</si>
  <si>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</si>
  <si>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</si>
  <si>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</si>
  <si>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</si>
  <si>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</si>
  <si>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</si>
  <si>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</si>
  <si>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</si>
  <si>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</si>
  <si>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</si>
  <si>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</si>
  <si>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</si>
  <si>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</si>
  <si>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</si>
  <si>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</si>
  <si>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</si>
  <si>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</si>
  <si>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</si>
  <si>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</si>
  <si>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</si>
  <si>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</si>
  <si>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</si>
  <si>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</si>
  <si>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</si>
  <si>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</si>
  <si>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</si>
  <si>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</si>
  <si>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</si>
  <si>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</si>
  <si>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</si>
  <si>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</si>
  <si>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</si>
  <si>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</si>
  <si>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</si>
  <si>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</si>
  <si>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</si>
  <si>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</si>
  <si>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</si>
  <si>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</si>
  <si>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</si>
  <si>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</si>
  <si>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</si>
  <si>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</si>
  <si>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</si>
  <si>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</si>
  <si>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</si>
  <si>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</si>
  <si>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</si>
  <si>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</si>
  <si>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</si>
  <si>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</si>
  <si>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</si>
  <si>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</si>
  <si>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</si>
  <si>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</si>
  <si>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</si>
  <si>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</si>
  <si>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</si>
  <si>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</si>
  <si>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</si>
  <si>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</si>
  <si>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</si>
  <si>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</si>
  <si>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</si>
  <si>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</si>
  <si>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</si>
  <si>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</si>
  <si>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</si>
  <si>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</si>
  <si>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</si>
  <si>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</si>
  <si>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</si>
  <si>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</si>
  <si>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</si>
  <si>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</si>
  <si>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</si>
  <si>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</si>
  <si>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</si>
  <si>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</si>
  <si>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</si>
  <si>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</si>
  <si>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</si>
  <si>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</si>
  <si>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</si>
  <si>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</si>
  <si>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</si>
  <si>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</si>
  <si>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</si>
  <si>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</si>
  <si>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</si>
  <si>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</si>
  <si>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</si>
  <si>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</si>
  <si>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</si>
  <si>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</si>
  <si>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</si>
  <si>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</si>
  <si>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</si>
  <si>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</si>
  <si>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</si>
  <si>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</si>
  <si>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</si>
  <si>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</si>
  <si>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</si>
  <si>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</si>
  <si>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</si>
  <si>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</si>
  <si>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</si>
  <si>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</si>
  <si>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</si>
  <si>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</si>
  <si>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</si>
  <si>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</si>
  <si>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</si>
  <si>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</si>
  <si>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</si>
  <si>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</si>
  <si>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</si>
  <si>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</si>
  <si>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</si>
  <si>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</si>
  <si>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</si>
  <si>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</si>
  <si>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</si>
  <si>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</si>
  <si>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</si>
  <si>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</si>
  <si>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</si>
  <si>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</si>
  <si>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</si>
  <si>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</si>
  <si>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</si>
  <si>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</si>
  <si>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</si>
  <si>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</si>
  <si>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</si>
  <si>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</si>
  <si>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</si>
  <si>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</si>
  <si>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</si>
  <si>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</si>
  <si>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</si>
  <si>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</si>
  <si>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</si>
  <si>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</si>
  <si>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</si>
  <si>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</si>
  <si>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</si>
  <si>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</si>
  <si>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</si>
  <si>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</si>
  <si>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</si>
  <si>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</si>
  <si>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</si>
  <si>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</si>
  <si>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</si>
  <si>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</si>
  <si>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</si>
  <si>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</si>
  <si>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</si>
  <si>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</si>
  <si>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</si>
  <si>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</si>
  <si>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</si>
  <si>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</si>
  <si>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</si>
  <si>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</si>
  <si>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</si>
  <si>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</si>
  <si>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</si>
  <si>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</si>
  <si>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</si>
  <si>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</si>
  <si>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</si>
  <si>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</si>
  <si>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</si>
  <si>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</si>
  <si>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</si>
  <si>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</si>
  <si>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</si>
  <si>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</si>
  <si>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</si>
  <si>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</si>
  <si>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</si>
  <si>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</si>
  <si>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</si>
  <si>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</si>
  <si>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</si>
  <si>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</si>
  <si>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</si>
  <si>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</si>
  <si>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</si>
  <si>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</si>
  <si>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</si>
  <si>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</si>
  <si>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</si>
  <si>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</si>
  <si>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</si>
  <si>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</si>
  <si>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</si>
  <si>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</si>
  <si>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</si>
  <si>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</si>
  <si>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</si>
  <si>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</si>
  <si>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</si>
  <si>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</si>
  <si>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</si>
  <si>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</si>
  <si>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</si>
  <si>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</si>
  <si>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</si>
  <si>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</si>
  <si>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</si>
  <si>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</si>
  <si>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</si>
  <si>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</si>
  <si>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</si>
  <si>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</si>
  <si>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</si>
  <si>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</si>
  <si>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</si>
  <si>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</si>
  <si>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</si>
  <si>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</si>
  <si>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</si>
  <si>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</si>
  <si>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</si>
  <si>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</si>
  <si>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</si>
  <si>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</si>
  <si>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</si>
  <si>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</si>
  <si>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</si>
  <si>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</si>
  <si>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</si>
  <si>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</si>
  <si>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</si>
  <si>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</si>
  <si>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</si>
  <si>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</si>
  <si>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</si>
  <si>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</si>
  <si>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</si>
  <si>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</si>
  <si>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</si>
  <si>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</si>
  <si>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</si>
  <si>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</si>
  <si>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</si>
  <si>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</si>
  <si>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</si>
  <si>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</si>
  <si>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</si>
  <si>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</si>
  <si>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</si>
  <si>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</si>
  <si>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</si>
  <si>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</si>
  <si>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</si>
  <si>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</si>
  <si>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</si>
  <si>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</si>
  <si>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</si>
  <si>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</si>
  <si>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</si>
  <si>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</si>
  <si>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</si>
  <si>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</si>
  <si>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</si>
  <si>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</si>
  <si>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</si>
  <si>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</si>
  <si>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</si>
  <si>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</si>
  <si>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</si>
  <si>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</si>
  <si>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</si>
  <si>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</si>
  <si>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</si>
  <si>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</si>
  <si>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</si>
  <si>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</si>
  <si>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</si>
  <si>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</si>
  <si>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</si>
  <si>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</si>
  <si>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</si>
  <si>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</si>
  <si>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</si>
  <si>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</si>
  <si>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</si>
  <si>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</si>
  <si>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</si>
  <si>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</si>
  <si>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</si>
  <si>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</si>
  <si>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</si>
  <si>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</si>
  <si>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</si>
  <si>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</si>
  <si>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</si>
  <si>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</si>
  <si>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</si>
  <si>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</si>
  <si>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</si>
  <si>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</si>
  <si>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</si>
  <si>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</si>
  <si>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</si>
  <si>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</si>
  <si>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</si>
  <si>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</si>
  <si>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</si>
  <si>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</si>
  <si>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</si>
  <si>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</si>
  <si>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</si>
  <si>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</si>
  <si>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</si>
  <si>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</si>
  <si>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</si>
  <si>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</si>
  <si>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</si>
  <si>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</si>
  <si>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</si>
  <si>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</si>
  <si>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</si>
  <si>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</si>
  <si>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</si>
  <si>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</si>
  <si>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</si>
  <si>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</si>
  <si>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</si>
  <si>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</si>
  <si>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</si>
  <si>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</si>
  <si>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</si>
  <si>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</si>
  <si>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</si>
  <si>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</si>
  <si>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</si>
  <si>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</si>
  <si>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</si>
  <si>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</si>
  <si>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</si>
  <si>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</si>
  <si>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</si>
  <si>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</si>
  <si>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</si>
  <si>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</si>
  <si>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</si>
  <si>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</si>
  <si>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</si>
  <si>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</si>
  <si>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</si>
  <si>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</si>
  <si>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</si>
  <si>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</si>
  <si>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</si>
  <si>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</si>
  <si>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</si>
  <si>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</si>
  <si>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</si>
  <si>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</si>
  <si>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</si>
  <si>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</si>
  <si>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</si>
  <si>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</si>
  <si>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</si>
  <si>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</si>
  <si>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</si>
  <si>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</si>
  <si>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</si>
  <si>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</si>
  <si>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</si>
  <si>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</si>
  <si>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</si>
  <si>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</si>
  <si>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</si>
  <si>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</si>
  <si>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</si>
  <si>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</si>
  <si>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</si>
  <si>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</si>
  <si>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</si>
  <si>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</si>
  <si>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</si>
  <si>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</si>
  <si>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</si>
  <si>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</si>
  <si>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</si>
  <si>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</si>
  <si>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</si>
  <si>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</si>
  <si>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</si>
  <si>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</si>
  <si>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</si>
  <si>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</si>
  <si>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</si>
  <si>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</si>
  <si>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</si>
  <si>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</si>
  <si>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</si>
  <si>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</si>
  <si>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</si>
  <si>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</si>
  <si>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</si>
  <si>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</si>
  <si>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</si>
  <si>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</si>
  <si>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</si>
  <si>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</si>
  <si>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</si>
  <si>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</si>
  <si>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</si>
  <si>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</si>
  <si>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</si>
  <si>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</si>
  <si>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</si>
  <si>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</si>
  <si>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</si>
  <si>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</si>
  <si>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</si>
  <si>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</si>
  <si>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</si>
  <si>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</si>
  <si>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</si>
  <si>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</si>
  <si>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</si>
  <si>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</si>
  <si>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</si>
  <si>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</si>
  <si>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</si>
  <si>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</si>
  <si>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</si>
  <si>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</si>
  <si>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</si>
  <si>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</si>
  <si>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</si>
  <si>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</si>
  <si>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</si>
  <si>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</si>
  <si>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</si>
  <si>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</si>
  <si>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</si>
  <si>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</si>
  <si>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</si>
  <si>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</si>
  <si>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</si>
  <si>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</si>
  <si>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</si>
  <si>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</si>
  <si>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</si>
  <si>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</si>
  <si>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</si>
  <si>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</si>
  <si>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</si>
  <si>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</si>
  <si>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</si>
  <si>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</si>
  <si>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</si>
  <si>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</si>
  <si>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</si>
  <si>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</si>
  <si>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</si>
  <si>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</si>
  <si>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</si>
  <si>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</si>
  <si>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</si>
  <si>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</si>
  <si>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</si>
  <si>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</si>
  <si>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</si>
  <si>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</si>
  <si>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</si>
  <si>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</si>
  <si>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</si>
  <si>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</si>
  <si>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</si>
  <si>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</si>
  <si>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</si>
  <si>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</si>
  <si>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</si>
  <si>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</si>
  <si>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</si>
  <si>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</si>
  <si>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</si>
  <si>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</si>
  <si>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</si>
  <si>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</si>
  <si>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</si>
  <si>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</si>
  <si>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</si>
  <si>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</si>
  <si>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</si>
  <si>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</si>
  <si>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</si>
  <si>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</si>
  <si>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</si>
  <si>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</si>
  <si>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</si>
  <si>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</si>
  <si>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</si>
  <si>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</si>
  <si>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</si>
  <si>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</si>
  <si>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</si>
  <si>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</si>
  <si>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</si>
  <si>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</si>
  <si>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</si>
  <si>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</si>
  <si>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</si>
  <si>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</si>
  <si>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</si>
  <si>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</si>
  <si>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</si>
  <si>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</si>
  <si>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</si>
  <si>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</si>
  <si>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</si>
  <si>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</si>
  <si>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</si>
  <si>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</si>
  <si>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</si>
  <si>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</si>
  <si>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</si>
  <si>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</si>
  <si>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</si>
  <si>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</si>
  <si>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</si>
  <si>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</si>
  <si>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</si>
  <si>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</si>
  <si>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</si>
  <si>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</si>
  <si>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</si>
  <si>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</si>
  <si>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</si>
  <si>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</si>
  <si>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</si>
  <si>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</si>
  <si>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</si>
  <si>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</si>
  <si>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</si>
  <si>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</si>
  <si>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</si>
  <si>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</si>
  <si>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</si>
  <si>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</si>
  <si>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</si>
  <si>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</si>
  <si>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</si>
  <si>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</si>
  <si>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</si>
  <si>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</si>
  <si>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</si>
  <si>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</si>
  <si>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</si>
  <si>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</si>
  <si>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</si>
  <si>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</si>
  <si>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</si>
  <si>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</si>
  <si>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</si>
  <si>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</si>
  <si>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</si>
  <si>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</si>
  <si>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</si>
  <si>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</si>
  <si>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</si>
  <si>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</si>
  <si>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</si>
  <si>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</si>
  <si>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</si>
  <si>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</si>
  <si>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</si>
  <si>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</si>
  <si>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</si>
  <si>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</si>
  <si>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</si>
  <si>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</si>
  <si>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</si>
  <si>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</si>
  <si>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</si>
  <si>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</si>
  <si>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</si>
  <si>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</si>
  <si>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</si>
  <si>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</si>
  <si>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</si>
  <si>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</si>
  <si>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</si>
  <si>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</si>
  <si>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</si>
  <si>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</si>
  <si>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</si>
  <si>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</si>
  <si>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</si>
  <si>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</si>
  <si>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</si>
  <si>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</si>
  <si>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</si>
  <si>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</si>
  <si>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</si>
  <si>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</si>
  <si>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</si>
  <si>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</si>
  <si>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</si>
  <si>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</si>
  <si>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</si>
  <si>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</si>
  <si>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</si>
  <si>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</si>
  <si>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</si>
  <si>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</si>
  <si>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</si>
  <si>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</si>
  <si>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</si>
  <si>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</si>
  <si>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</si>
  <si>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</si>
  <si>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</si>
  <si>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</si>
  <si>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</si>
  <si>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</si>
  <si>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</si>
  <si>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</si>
  <si>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</si>
  <si>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</si>
  <si>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</si>
  <si>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</si>
  <si>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</si>
  <si>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</si>
  <si>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</si>
  <si>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</si>
  <si>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</si>
  <si>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</si>
  <si>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</si>
  <si>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</si>
  <si>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</si>
  <si>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</si>
  <si>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</si>
  <si>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</si>
  <si>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</si>
  <si>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</si>
  <si>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</si>
  <si>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</si>
  <si>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</si>
  <si>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</si>
  <si>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</si>
  <si>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</si>
  <si>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</si>
  <si>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</si>
  <si>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</si>
  <si>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</si>
  <si>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</si>
  <si>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</si>
  <si>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</si>
  <si>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</si>
  <si>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</si>
  <si>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</si>
  <si>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</si>
  <si>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</si>
  <si>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</si>
  <si>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</si>
  <si>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</si>
  <si>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</si>
  <si>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</si>
  <si>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</si>
  <si>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</si>
  <si>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</si>
  <si>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</si>
  <si>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</si>
  <si>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</si>
  <si>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</si>
  <si>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</si>
  <si>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</si>
  <si>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</si>
  <si>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</si>
  <si>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</si>
  <si>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</si>
  <si>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</si>
  <si>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</si>
  <si>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</si>
  <si>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</si>
  <si>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</si>
  <si>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</si>
  <si>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</si>
  <si>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</si>
  <si>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</si>
  <si>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</si>
  <si>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</si>
  <si>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</si>
  <si>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</si>
  <si>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</si>
  <si>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</si>
  <si>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</si>
  <si>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</si>
  <si>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</si>
  <si>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</si>
  <si>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</si>
  <si>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</si>
  <si>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</si>
  <si>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</si>
  <si>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</si>
  <si>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</si>
  <si>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</si>
  <si>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</si>
  <si>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</si>
  <si>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</si>
  <si>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</si>
  <si>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</si>
  <si>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</si>
  <si>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</si>
  <si>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</si>
  <si>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</si>
  <si>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</si>
  <si>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</si>
  <si>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</si>
  <si>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</si>
  <si>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</si>
  <si>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</si>
  <si>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</si>
  <si>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</si>
  <si>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</si>
  <si>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</si>
  <si>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</si>
  <si>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</si>
  <si>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</si>
  <si>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</si>
  <si>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</si>
  <si>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</si>
  <si>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</si>
  <si>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</si>
  <si>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</si>
  <si>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</si>
  <si>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</si>
  <si>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</si>
  <si>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</si>
  <si>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</si>
  <si>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</si>
  <si>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</si>
  <si>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</si>
  <si>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</si>
  <si>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</si>
  <si>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</si>
  <si>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</si>
  <si>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</si>
  <si>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</si>
  <si>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</si>
  <si>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</si>
  <si>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</si>
  <si>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</si>
  <si>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</si>
  <si>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</si>
  <si>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</si>
  <si>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</si>
  <si>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</si>
  <si>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</si>
  <si>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</si>
  <si>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</si>
  <si>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</si>
  <si>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</si>
  <si>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</si>
  <si>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</si>
  <si>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</si>
  <si>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</si>
  <si>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</si>
  <si>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</si>
  <si>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</si>
  <si>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</si>
  <si>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</si>
  <si>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</si>
  <si>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</si>
  <si>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</si>
  <si>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</si>
  <si>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</si>
  <si>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</si>
  <si>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</si>
  <si>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</si>
  <si>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</si>
  <si>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</si>
  <si>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</si>
  <si>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</si>
  <si>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</si>
  <si>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</si>
  <si>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</si>
  <si>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</si>
  <si>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</si>
  <si>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</si>
  <si>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</si>
  <si>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</si>
  <si>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</si>
  <si>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</si>
  <si>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</si>
  <si>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</si>
  <si>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</si>
  <si>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</si>
  <si>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</si>
  <si>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</si>
  <si>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</si>
  <si>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</si>
  <si>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</si>
  <si>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</si>
  <si>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</si>
  <si>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</si>
  <si>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</si>
  <si>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</si>
  <si>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</si>
  <si>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</si>
  <si>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</si>
  <si>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</si>
  <si>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</si>
  <si>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</si>
  <si>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</si>
  <si>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</si>
  <si>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</si>
  <si>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</si>
  <si>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</si>
  <si>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</si>
  <si>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</si>
  <si>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</si>
  <si>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</si>
  <si>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</si>
  <si>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</si>
  <si>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</si>
  <si>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</si>
  <si>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</si>
  <si>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</si>
  <si>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</si>
  <si>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</si>
  <si>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</si>
  <si>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</si>
  <si>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</si>
  <si>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</si>
  <si>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</si>
  <si>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</si>
  <si>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</si>
  <si>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</si>
  <si>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</si>
  <si>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</si>
  <si>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</si>
  <si>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</si>
  <si>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</si>
  <si>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</si>
  <si>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</si>
  <si>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</si>
  <si>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</si>
  <si>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</si>
  <si>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</si>
  <si>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</si>
  <si>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</si>
  <si>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</si>
  <si>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</si>
  <si>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</si>
  <si>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</si>
  <si>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</si>
  <si>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</si>
  <si>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</si>
  <si>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</si>
  <si>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</si>
  <si>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</si>
  <si>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</si>
  <si>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</si>
  <si>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</si>
  <si>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</si>
  <si>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</si>
  <si>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</si>
  <si>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</si>
  <si>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</si>
  <si>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</si>
  <si>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</si>
  <si>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</si>
  <si>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</si>
  <si>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</si>
  <si>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</si>
  <si>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</si>
  <si>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</si>
  <si>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</si>
  <si>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</si>
  <si>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</si>
  <si>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</si>
  <si>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</si>
  <si>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</si>
  <si>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</si>
  <si>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</si>
  <si>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</si>
  <si>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</si>
  <si>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</si>
  <si>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</si>
  <si>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</si>
  <si>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</si>
  <si>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</si>
  <si>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</si>
  <si>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</si>
  <si>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</si>
  <si>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</si>
  <si>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</si>
  <si>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</si>
  <si>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</si>
  <si>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</si>
  <si>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</si>
  <si>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</si>
  <si>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</si>
  <si>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</si>
  <si>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</si>
  <si>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</si>
  <si>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</si>
  <si>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</si>
  <si>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</si>
  <si>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</si>
  <si>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</si>
  <si>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</si>
  <si>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</si>
  <si>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</si>
  <si>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</si>
  <si>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</si>
  <si>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</si>
  <si>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</si>
  <si>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</si>
  <si>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</si>
  <si>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</si>
  <si>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</si>
  <si>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</si>
  <si>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</si>
  <si>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</si>
  <si>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</si>
  <si>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</si>
  <si>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</si>
  <si>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</si>
  <si>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</si>
  <si>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</si>
  <si>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</si>
  <si>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</si>
  <si>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</si>
  <si>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</si>
  <si>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</si>
  <si>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</si>
  <si>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</si>
  <si>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</si>
  <si>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</si>
  <si>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</si>
  <si>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</si>
  <si>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</si>
  <si>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</si>
  <si>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</si>
  <si>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</si>
  <si>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</si>
  <si>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</si>
  <si>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</si>
  <si>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</si>
  <si>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</si>
  <si>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</si>
  <si>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</si>
  <si>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</si>
  <si>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</si>
  <si>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</si>
  <si>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</si>
  <si>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</si>
  <si>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</si>
  <si>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</si>
  <si>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</si>
  <si>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</si>
  <si>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</si>
  <si>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</si>
  <si>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</si>
  <si>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</si>
  <si>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</si>
  <si>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</si>
  <si>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</si>
  <si>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</si>
  <si>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</si>
  <si>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</si>
  <si>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</si>
  <si>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</si>
  <si>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</si>
  <si>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</si>
  <si>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</si>
  <si>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</si>
  <si>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</si>
  <si>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</si>
  <si>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</si>
  <si>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</si>
  <si>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</si>
  <si>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</si>
  <si>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</si>
  <si>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</si>
  <si>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</si>
  <si>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</si>
  <si>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</si>
  <si>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</si>
  <si>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</si>
  <si>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</si>
  <si>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</si>
  <si>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</si>
  <si>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</si>
  <si>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</si>
  <si>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</si>
  <si>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</si>
  <si>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</si>
  <si>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</si>
  <si>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</si>
  <si>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</si>
  <si>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</si>
  <si>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</si>
  <si>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</si>
  <si>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</si>
  <si>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</si>
  <si>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</si>
  <si>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</si>
  <si>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</si>
  <si>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</si>
  <si>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</si>
  <si>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</si>
  <si>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</si>
  <si>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</si>
  <si>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</si>
  <si>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</si>
  <si>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</si>
  <si>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</si>
  <si>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</si>
  <si>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</si>
  <si>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</si>
  <si>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</si>
  <si>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</si>
  <si>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</si>
  <si>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</si>
  <si>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</si>
  <si>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</si>
  <si>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</si>
  <si>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</si>
  <si>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</si>
  <si>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</si>
  <si>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</si>
  <si>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</si>
  <si>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</si>
  <si>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</si>
  <si>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</si>
  <si>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</si>
  <si>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</si>
  <si>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</si>
  <si>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</si>
  <si>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</si>
  <si>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</si>
  <si>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</si>
  <si>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</si>
  <si>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</si>
  <si>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</si>
  <si>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</si>
  <si>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</si>
  <si>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</si>
  <si>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</si>
  <si>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</si>
  <si>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</si>
  <si>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</si>
  <si>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</si>
  <si>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</si>
  <si>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</si>
  <si>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</si>
  <si>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</si>
  <si>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</si>
  <si>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</si>
  <si>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</si>
  <si>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</si>
  <si>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</si>
  <si>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</si>
  <si>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</si>
  <si>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</si>
  <si>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</si>
  <si>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</si>
  <si>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</si>
  <si>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</si>
  <si>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</si>
  <si>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</si>
  <si>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</si>
  <si>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</si>
  <si>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</si>
  <si>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</si>
  <si>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</si>
  <si>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</si>
  <si>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</si>
  <si>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</si>
  <si>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</si>
  <si>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</si>
  <si>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</si>
  <si>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</si>
  <si>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</si>
  <si>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</si>
  <si>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</si>
  <si>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</si>
  <si>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</si>
  <si>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</si>
  <si>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</si>
  <si>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Այդ թվում` մանկապարտեզներ</t>
  </si>
  <si>
    <t>հաշվարկ
(5=7+9+11)</t>
  </si>
  <si>
    <t>փաստ
(6=8+10+12)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</si>
  <si>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</si>
  <si>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</si>
  <si>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</si>
  <si>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</si>
  <si>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</si>
  <si>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</si>
  <si>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</si>
  <si>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</si>
  <si>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</si>
  <si>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</si>
  <si>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</si>
  <si>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Համայնքի ղեկավար                                                                   Ա.Ներսիսյան</t>
  </si>
  <si>
    <t>2. ՖԻՆԱՆՍԱԿԱՆ ԱԿՏԻՎՆԵՐ  (տող8161+տող8170+տող8190+տող8201+տող8202+տող8203)</t>
  </si>
  <si>
    <t>Անշարժ գույք</t>
  </si>
  <si>
    <t>տող 1113 Անշարժ գույք համայնքների վարչական տարածքներում գտնվող հողի համար</t>
  </si>
  <si>
    <t>.</t>
  </si>
  <si>
    <t xml:space="preserve">           Տարեկան ճշտված պլան</t>
  </si>
  <si>
    <t>տող 1300 այլ եկամւտ</t>
  </si>
  <si>
    <t xml:space="preserve"> Նախորդ տարինե-րի պարտ-քի  մարու-մը 2021թ.
   Ընթաց-քում</t>
  </si>
  <si>
    <t>Նախորդ տարիների
 պարտքը /31.12.2021թ. դրությամբ/</t>
  </si>
  <si>
    <t xml:space="preserve"> Նախորդ տարինե-րի պարտքի  մնացորդը
01.12.2021թ.
   դրությամբ`     4=2-3</t>
  </si>
  <si>
    <t>Ընդամենը աշխատավարձի պարտքը
2021թ.
   դեկտեմբերի  «30» -ի  դրությամբ`           (18=4+15)</t>
  </si>
  <si>
    <t>2021թ. ընթացիկ տարվա աշխատավարձի պարտքը
2021թ.դեկտեմբերի  «30» -ի դրությամբ`   (15=5-6)</t>
  </si>
  <si>
    <t>Այդ թվում` ՏԻՄ-երին ենթակա  բյուջետային հիմնարկների աշխատողների աշխատավարձերը 
  2022թ.
  մարտի  «31» -ի   դրությամբ</t>
  </si>
  <si>
    <t>87635.358.8</t>
  </si>
  <si>
    <t>… 04.հուլիսի... 2022թ. </t>
  </si>
  <si>
    <t>(01.01.2022թ. -30.09.2022թ. ժամանակահատվածի համար)</t>
  </si>
  <si>
    <t xml:space="preserve">                                                                          04.10.2022  թ.</t>
  </si>
  <si>
    <t>(01.01.2022թ. - 30.09.2022թ. ժամանակահատվածի համար)</t>
  </si>
  <si>
    <t>2022թ. 3-րդ   եռամսյակ</t>
  </si>
  <si>
    <t>ժժժժ</t>
  </si>
  <si>
    <t>2022թ.3-րդ     եռամսյակ</t>
  </si>
  <si>
    <r>
      <t xml:space="preserve"> ՀՀ  _Լոռու___  ՄԱՐԶԻ  ԼՈՌԻ ԲԵՐԴ ՀԱՄԱՅՆՔԻ   ԲՅՈՒՋԵՏԱՅԻՆ   ԵԿԱՄՈՒՏՆԵՐԻ   ՎԵՐԱԲԵՐՅԱԼ  (աճողական)  2022թ սեպտեմբերի 30-ի դրությամբ </t>
    </r>
    <r>
      <rPr>
        <b/>
        <sz val="12"/>
        <rFont val="GHEA Grapalat"/>
        <family val="3"/>
      </rPr>
      <t xml:space="preserve">                                           </t>
    </r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</si>
  <si>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2022 սեպտեմբերի 30-ի  դրությամբ</t>
  </si>
  <si>
    <t>Այդ թվում` ՀՈԱԿ-ների աշխատողների աշխատավարձերը  2022թ.
 սեպտեմբերի  «30» -ի   դրությամբ</t>
  </si>
  <si>
    <t xml:space="preserve"> Այդ թվում` համայնքապետարանների աշխատողների  աշխատավարձերը  
 2022թ.
սեպտեմբերի  «30» -ի   դրությամբ</t>
  </si>
  <si>
    <t>Ընդամենը
համայնքապետարանների, ՏԻՄ -երին ենթակա բյուջետային հիմնարկների, ՀՈԱԿ-ների աշխատողների աշխատավարձերը 
2022թ.
  սեպտեմբերի  «30» -ի   դրությամբ</t>
  </si>
  <si>
    <t>01.01.2022Ã -- 30.09.2022Ã. ժամանակահատվածի համար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</si>
</sst>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.0"/>
    <numFmt numFmtId="191" formatCode="000"/>
    <numFmt numFmtId="192" formatCode="#,##0.0"/>
    <numFmt numFmtId="193" formatCode="#,##0.000"/>
    <numFmt numFmtId="194" formatCode="0.000"/>
    <numFmt numFmtId="195" formatCode="#,##0.0_);\(#,##0.0\)"/>
    <numFmt numFmtId="196" formatCode="#,##0.0&quot;  &quot;;\-#,##0.0&quot;  &quot;"/>
    <numFmt numFmtId="197" formatCode="0.0000"/>
    <numFmt numFmtId="198" formatCode="#,##0.0000"/>
    <numFmt numFmtId="199" formatCode="0.0000000000000"/>
    <numFmt numFmtId="200" formatCode="#,##0.00000"/>
    <numFmt numFmtId="201" formatCode="#,##0.000000"/>
    <numFmt numFmtId="202" formatCode="0.00000000000000"/>
    <numFmt numFmtId="203" formatCode="0.00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</numFmts>
  <fonts count="87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23"/>
      <name val="GHEA Grapalat"/>
      <family val="3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8"/>
      <color theme="1"/>
      <name val="Arial LatArm"/>
      <family val="2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4" applyNumberFormat="0" applyAlignment="0" applyProtection="0"/>
    <xf numFmtId="0" fontId="64" fillId="27" borderId="5" applyNumberFormat="0" applyAlignment="0" applyProtection="0"/>
    <xf numFmtId="0" fontId="65" fillId="27" borderId="4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8" borderId="10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9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3" xfId="0" applyFont="1" applyFill="1" applyBorder="1" applyAlignment="1">
      <alignment wrapText="1"/>
    </xf>
    <xf numFmtId="190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/>
    </xf>
    <xf numFmtId="190" fontId="13" fillId="33" borderId="20" xfId="0" applyNumberFormat="1" applyFont="1" applyFill="1" applyBorder="1" applyAlignment="1">
      <alignment horizontal="center"/>
    </xf>
    <xf numFmtId="190" fontId="13" fillId="33" borderId="21" xfId="0" applyNumberFormat="1" applyFont="1" applyFill="1" applyBorder="1" applyAlignment="1">
      <alignment horizontal="center"/>
    </xf>
    <xf numFmtId="190" fontId="13" fillId="33" borderId="22" xfId="0" applyNumberFormat="1" applyFont="1" applyFill="1" applyBorder="1" applyAlignment="1">
      <alignment horizontal="center" vertical="center"/>
    </xf>
    <xf numFmtId="190" fontId="13" fillId="33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33" borderId="0" xfId="0" applyFont="1" applyFill="1" applyAlignment="1">
      <alignment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90" fontId="13" fillId="33" borderId="13" xfId="0" applyNumberFormat="1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49" fontId="13" fillId="0" borderId="13" xfId="41" applyNumberFormat="1" applyFont="1" applyFill="1" applyBorder="1" applyAlignment="1">
      <alignment horizontal="center" vertical="top" wrapText="1"/>
      <protection/>
    </xf>
    <xf numFmtId="49" fontId="16" fillId="0" borderId="13" xfId="41" applyNumberFormat="1" applyFont="1" applyFill="1" applyBorder="1" applyAlignment="1">
      <alignment vertical="top" wrapText="1"/>
      <protection/>
    </xf>
    <xf numFmtId="0" fontId="15" fillId="0" borderId="13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/>
    </xf>
    <xf numFmtId="194" fontId="13" fillId="33" borderId="13" xfId="0" applyNumberFormat="1" applyFont="1" applyFill="1" applyBorder="1" applyAlignment="1">
      <alignment horizontal="center" vertical="center"/>
    </xf>
    <xf numFmtId="194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 vertical="top"/>
    </xf>
    <xf numFmtId="2" fontId="13" fillId="33" borderId="13" xfId="0" applyNumberFormat="1" applyFont="1" applyFill="1" applyBorder="1" applyAlignment="1">
      <alignment horizontal="center" vertical="center" wrapText="1"/>
    </xf>
    <xf numFmtId="194" fontId="13" fillId="33" borderId="13" xfId="0" applyNumberFormat="1" applyFont="1" applyFill="1" applyBorder="1" applyAlignment="1">
      <alignment horizontal="center" vertical="top"/>
    </xf>
    <xf numFmtId="194" fontId="6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1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90" fontId="1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0" fontId="61" fillId="34" borderId="1" xfId="33" applyFill="1" applyBorder="1" applyAlignment="1">
      <alignment/>
    </xf>
    <xf numFmtId="0" fontId="13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8" fillId="34" borderId="1" xfId="33" applyFont="1" applyFill="1" applyBorder="1" applyAlignment="1">
      <alignment/>
    </xf>
    <xf numFmtId="4" fontId="78" fillId="34" borderId="1" xfId="33" applyNumberFormat="1" applyFont="1" applyFill="1" applyBorder="1" applyAlignment="1">
      <alignment/>
    </xf>
    <xf numFmtId="4" fontId="13" fillId="34" borderId="13" xfId="43" applyNumberFormat="1" applyFont="1" applyFill="1" applyBorder="1" applyAlignment="1">
      <alignment horizontal="right" vertical="center"/>
    </xf>
    <xf numFmtId="4" fontId="13" fillId="34" borderId="24" xfId="43" applyNumberFormat="1" applyFont="1" applyFill="1" applyBorder="1" applyAlignment="1">
      <alignment horizontal="right" vertical="center"/>
    </xf>
    <xf numFmtId="4" fontId="13" fillId="34" borderId="13" xfId="35" applyNumberFormat="1" applyFont="1" applyFill="1" applyBorder="1" applyAlignment="1">
      <alignment horizontal="center" vertical="center"/>
    </xf>
    <xf numFmtId="4" fontId="13" fillId="34" borderId="25" xfId="35" applyNumberFormat="1" applyFont="1" applyFill="1" applyBorder="1" applyAlignment="1">
      <alignment horizontal="center" vertical="center"/>
    </xf>
    <xf numFmtId="4" fontId="61" fillId="34" borderId="1" xfId="33" applyNumberFormat="1" applyFill="1" applyBorder="1" applyAlignment="1">
      <alignment/>
    </xf>
    <xf numFmtId="4" fontId="13" fillId="34" borderId="26" xfId="35" applyNumberFormat="1" applyFont="1" applyFill="1" applyBorder="1" applyAlignment="1">
      <alignment horizontal="center" vertical="center"/>
    </xf>
    <xf numFmtId="4" fontId="13" fillId="34" borderId="27" xfId="35" applyNumberFormat="1" applyFont="1" applyFill="1" applyBorder="1" applyAlignment="1">
      <alignment horizontal="center" vertical="center" wrapText="1"/>
    </xf>
    <xf numFmtId="4" fontId="13" fillId="34" borderId="13" xfId="35" applyNumberFormat="1" applyFont="1" applyFill="1" applyBorder="1" applyAlignment="1">
      <alignment horizontal="center" vertical="center" wrapText="1"/>
    </xf>
    <xf numFmtId="4" fontId="13" fillId="34" borderId="28" xfId="35" applyNumberFormat="1" applyFont="1" applyFill="1" applyBorder="1" applyAlignment="1">
      <alignment horizontal="center" vertical="center"/>
    </xf>
    <xf numFmtId="4" fontId="13" fillId="34" borderId="29" xfId="35" applyNumberFormat="1" applyFont="1" applyFill="1" applyBorder="1" applyAlignment="1">
      <alignment horizontal="center" vertical="center"/>
    </xf>
    <xf numFmtId="4" fontId="13" fillId="34" borderId="27" xfId="43" applyNumberFormat="1" applyFont="1" applyFill="1" applyBorder="1" applyAlignment="1">
      <alignment horizontal="right" vertical="center"/>
    </xf>
    <xf numFmtId="0" fontId="13" fillId="34" borderId="30" xfId="44" applyFont="1" applyFill="1" applyBorder="1" applyAlignment="1">
      <alignment horizontal="right" vertical="center"/>
    </xf>
    <xf numFmtId="0" fontId="13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93" fontId="3" fillId="34" borderId="2" xfId="45" applyNumberFormat="1" applyFont="1" applyFill="1" applyBorder="1" applyAlignment="1">
      <alignment horizontal="center" vertical="center"/>
    </xf>
    <xf numFmtId="198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194" fontId="13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13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90" fontId="21" fillId="34" borderId="0" xfId="0" applyNumberFormat="1" applyFont="1" applyFill="1" applyAlignment="1">
      <alignment/>
    </xf>
    <xf numFmtId="190" fontId="21" fillId="0" borderId="0" xfId="0" applyNumberFormat="1" applyFont="1" applyAlignment="1">
      <alignment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8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192" fontId="24" fillId="0" borderId="0" xfId="0" applyNumberFormat="1" applyFont="1" applyAlignment="1">
      <alignment/>
    </xf>
    <xf numFmtId="0" fontId="21" fillId="0" borderId="13" xfId="0" applyFont="1" applyBorder="1" applyAlignment="1">
      <alignment horizontal="left" vertical="center"/>
    </xf>
    <xf numFmtId="192" fontId="21" fillId="0" borderId="13" xfId="42" applyNumberFormat="1" applyFont="1" applyFill="1" applyBorder="1" applyAlignment="1">
      <alignment horizontal="right" vertical="center"/>
      <protection/>
    </xf>
    <xf numFmtId="192" fontId="21" fillId="0" borderId="13" xfId="0" applyNumberFormat="1" applyFont="1" applyBorder="1" applyAlignment="1">
      <alignment horizontal="right" vertical="center" wrapText="1"/>
    </xf>
    <xf numFmtId="192" fontId="21" fillId="33" borderId="13" xfId="0" applyNumberFormat="1" applyFont="1" applyFill="1" applyBorder="1" applyAlignment="1">
      <alignment horizontal="right" vertical="center" wrapText="1"/>
    </xf>
    <xf numFmtId="192" fontId="21" fillId="33" borderId="13" xfId="0" applyNumberFormat="1" applyFont="1" applyFill="1" applyBorder="1" applyAlignment="1">
      <alignment/>
    </xf>
    <xf numFmtId="190" fontId="21" fillId="33" borderId="13" xfId="0" applyNumberFormat="1" applyFont="1" applyFill="1" applyBorder="1" applyAlignment="1">
      <alignment/>
    </xf>
    <xf numFmtId="192" fontId="21" fillId="0" borderId="13" xfId="42" applyNumberFormat="1" applyFont="1" applyFill="1" applyBorder="1" applyAlignment="1" applyProtection="1">
      <alignment horizontal="right" vertical="center"/>
      <protection/>
    </xf>
    <xf numFmtId="192" fontId="21" fillId="34" borderId="13" xfId="0" applyNumberFormat="1" applyFont="1" applyFill="1" applyBorder="1" applyAlignment="1">
      <alignment horizontal="right" vertical="center" wrapText="1"/>
    </xf>
    <xf numFmtId="192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98" fontId="21" fillId="0" borderId="13" xfId="0" applyNumberFormat="1" applyFont="1" applyBorder="1" applyAlignment="1">
      <alignment horizontal="right" vertical="center" wrapText="1"/>
    </xf>
    <xf numFmtId="193" fontId="21" fillId="0" borderId="13" xfId="0" applyNumberFormat="1" applyFont="1" applyBorder="1" applyAlignment="1">
      <alignment horizontal="right" vertical="center" wrapText="1"/>
    </xf>
    <xf numFmtId="192" fontId="21" fillId="0" borderId="13" xfId="0" applyNumberFormat="1" applyFont="1" applyBorder="1" applyAlignment="1" applyProtection="1">
      <alignment vertical="center" wrapText="1"/>
      <protection/>
    </xf>
    <xf numFmtId="192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6" fillId="33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14" fontId="26" fillId="33" borderId="0" xfId="0" applyNumberFormat="1" applyFont="1" applyFill="1" applyAlignment="1" applyProtection="1">
      <alignment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4" fontId="13" fillId="0" borderId="3" xfId="43" applyNumberFormat="1" applyFont="1" applyFill="1" applyBorder="1" applyAlignment="1">
      <alignment horizontal="right" vertical="center"/>
    </xf>
    <xf numFmtId="4" fontId="13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3" fillId="0" borderId="2" xfId="44" applyFont="1" applyFill="1" applyBorder="1" applyAlignment="1">
      <alignment horizontal="right" vertical="center"/>
    </xf>
    <xf numFmtId="197" fontId="61" fillId="0" borderId="1" xfId="33" applyNumberFormat="1" applyFill="1" applyBorder="1" applyAlignment="1">
      <alignment/>
    </xf>
    <xf numFmtId="193" fontId="26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195" fontId="28" fillId="0" borderId="0" xfId="0" applyNumberFormat="1" applyFont="1" applyAlignment="1">
      <alignment/>
    </xf>
    <xf numFmtId="196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92" fontId="26" fillId="33" borderId="0" xfId="0" applyNumberFormat="1" applyFont="1" applyFill="1" applyAlignment="1" applyProtection="1">
      <alignment/>
      <protection locked="0"/>
    </xf>
    <xf numFmtId="0" fontId="61" fillId="0" borderId="32" xfId="33" applyFill="1" applyBorder="1" applyAlignment="1">
      <alignment/>
    </xf>
    <xf numFmtId="0" fontId="61" fillId="0" borderId="33" xfId="33" applyFill="1" applyBorder="1" applyAlignment="1">
      <alignment/>
    </xf>
    <xf numFmtId="0" fontId="61" fillId="0" borderId="13" xfId="33" applyFill="1" applyBorder="1" applyAlignment="1">
      <alignment/>
    </xf>
    <xf numFmtId="0" fontId="28" fillId="0" borderId="0" xfId="0" applyFont="1" applyFill="1" applyAlignment="1">
      <alignment/>
    </xf>
    <xf numFmtId="4" fontId="3" fillId="0" borderId="2" xfId="45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top" wrapText="1"/>
    </xf>
    <xf numFmtId="197" fontId="13" fillId="33" borderId="0" xfId="0" applyNumberFormat="1" applyFont="1" applyFill="1" applyAlignment="1">
      <alignment vertical="center"/>
    </xf>
    <xf numFmtId="197" fontId="13" fillId="33" borderId="0" xfId="0" applyNumberFormat="1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2" fillId="34" borderId="0" xfId="0" applyFont="1" applyFill="1" applyBorder="1" applyAlignment="1">
      <alignment wrapText="1"/>
    </xf>
    <xf numFmtId="0" fontId="79" fillId="34" borderId="0" xfId="0" applyFont="1" applyFill="1" applyBorder="1" applyAlignment="1">
      <alignment/>
    </xf>
    <xf numFmtId="192" fontId="32" fillId="34" borderId="0" xfId="0" applyNumberFormat="1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/>
    </xf>
    <xf numFmtId="0" fontId="32" fillId="13" borderId="23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3" fillId="33" borderId="13" xfId="40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5" fillId="41" borderId="13" xfId="0" applyFont="1" applyFill="1" applyBorder="1" applyAlignment="1">
      <alignment/>
    </xf>
    <xf numFmtId="192" fontId="33" fillId="0" borderId="13" xfId="40" applyNumberFormat="1" applyFont="1" applyFill="1" applyBorder="1" applyAlignment="1">
      <alignment horizontal="center" vertical="center"/>
      <protection/>
    </xf>
    <xf numFmtId="192" fontId="33" fillId="34" borderId="13" xfId="40" applyNumberFormat="1" applyFont="1" applyFill="1" applyBorder="1" applyAlignment="1">
      <alignment horizontal="center" vertical="center"/>
      <protection/>
    </xf>
    <xf numFmtId="192" fontId="33" fillId="13" borderId="13" xfId="40" applyNumberFormat="1" applyFont="1" applyFill="1" applyBorder="1" applyAlignment="1">
      <alignment horizontal="center" vertical="center"/>
      <protection/>
    </xf>
    <xf numFmtId="192" fontId="33" fillId="10" borderId="13" xfId="40" applyNumberFormat="1" applyFont="1" applyFill="1" applyBorder="1" applyAlignment="1">
      <alignment horizontal="center" vertical="center"/>
      <protection/>
    </xf>
    <xf numFmtId="0" fontId="80" fillId="34" borderId="13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92" fontId="3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194" fontId="6" fillId="34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94" fontId="3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94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91" fontId="3" fillId="34" borderId="13" xfId="0" applyNumberFormat="1" applyFont="1" applyFill="1" applyBorder="1" applyAlignment="1" applyProtection="1">
      <alignment horizontal="right"/>
      <protection locked="0"/>
    </xf>
    <xf numFmtId="0" fontId="6" fillId="34" borderId="21" xfId="0" applyFont="1" applyFill="1" applyBorder="1" applyAlignment="1">
      <alignment horizontal="center" vertical="center"/>
    </xf>
    <xf numFmtId="190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4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91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 applyProtection="1">
      <alignment horizontal="center" vertical="center"/>
      <protection locked="0"/>
    </xf>
    <xf numFmtId="19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91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90" fontId="3" fillId="0" borderId="13" xfId="0" applyNumberFormat="1" applyFont="1" applyBorder="1" applyAlignment="1" applyProtection="1">
      <alignment horizontal="center" vertical="center"/>
      <protection locked="0"/>
    </xf>
    <xf numFmtId="194" fontId="3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90" fontId="3" fillId="34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93" fontId="81" fillId="34" borderId="13" xfId="0" applyNumberFormat="1" applyFont="1" applyFill="1" applyBorder="1" applyAlignment="1">
      <alignment horizontal="center" vertical="center"/>
    </xf>
    <xf numFmtId="192" fontId="13" fillId="34" borderId="13" xfId="0" applyNumberFormat="1" applyFont="1" applyFill="1" applyBorder="1" applyAlignment="1">
      <alignment horizontal="center" vertical="center"/>
    </xf>
    <xf numFmtId="4" fontId="61" fillId="0" borderId="1" xfId="33" applyNumberFormat="1" applyFill="1" applyBorder="1" applyAlignment="1">
      <alignment/>
    </xf>
    <xf numFmtId="0" fontId="13" fillId="34" borderId="0" xfId="0" applyFont="1" applyFill="1" applyAlignment="1">
      <alignment/>
    </xf>
    <xf numFmtId="0" fontId="14" fillId="34" borderId="15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94" fontId="13" fillId="34" borderId="13" xfId="0" applyNumberFormat="1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 wrapText="1"/>
    </xf>
    <xf numFmtId="194" fontId="13" fillId="34" borderId="13" xfId="0" applyNumberFormat="1" applyFont="1" applyFill="1" applyBorder="1" applyAlignment="1">
      <alignment horizontal="center" vertical="center" wrapText="1"/>
    </xf>
    <xf numFmtId="194" fontId="13" fillId="34" borderId="13" xfId="0" applyNumberFormat="1" applyFont="1" applyFill="1" applyBorder="1" applyAlignment="1">
      <alignment horizontal="center"/>
    </xf>
    <xf numFmtId="190" fontId="13" fillId="34" borderId="13" xfId="0" applyNumberFormat="1" applyFont="1" applyFill="1" applyBorder="1" applyAlignment="1">
      <alignment horizontal="center"/>
    </xf>
    <xf numFmtId="190" fontId="13" fillId="34" borderId="20" xfId="0" applyNumberFormat="1" applyFont="1" applyFill="1" applyBorder="1" applyAlignment="1">
      <alignment horizontal="center"/>
    </xf>
    <xf numFmtId="190" fontId="13" fillId="34" borderId="23" xfId="0" applyNumberFormat="1" applyFont="1" applyFill="1" applyBorder="1" applyAlignment="1">
      <alignment horizontal="center"/>
    </xf>
    <xf numFmtId="190" fontId="13" fillId="34" borderId="13" xfId="0" applyNumberFormat="1" applyFont="1" applyFill="1" applyBorder="1" applyAlignment="1">
      <alignment horizontal="center" vertical="center"/>
    </xf>
    <xf numFmtId="190" fontId="13" fillId="34" borderId="13" xfId="0" applyNumberFormat="1" applyFont="1" applyFill="1" applyBorder="1" applyAlignment="1">
      <alignment horizontal="center" vertical="top"/>
    </xf>
    <xf numFmtId="2" fontId="13" fillId="34" borderId="13" xfId="0" applyNumberFormat="1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198" fontId="61" fillId="34" borderId="1" xfId="33" applyNumberFormat="1" applyFill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left" vertical="center" wrapText="1" inden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1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190" fontId="26" fillId="34" borderId="21" xfId="0" applyNumberFormat="1" applyFont="1" applyFill="1" applyBorder="1" applyAlignment="1">
      <alignment horizontal="left" vertical="center" wrapText="1"/>
    </xf>
    <xf numFmtId="198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90" fontId="26" fillId="33" borderId="13" xfId="0" applyNumberFormat="1" applyFont="1" applyFill="1" applyBorder="1" applyAlignment="1">
      <alignment horizontal="center" vertical="center" wrapText="1"/>
    </xf>
    <xf numFmtId="193" fontId="26" fillId="33" borderId="13" xfId="0" applyNumberFormat="1" applyFont="1" applyFill="1" applyBorder="1" applyAlignment="1" applyProtection="1">
      <alignment horizontal="center" vertical="center" wrapText="1"/>
      <protection/>
    </xf>
    <xf numFmtId="192" fontId="26" fillId="33" borderId="13" xfId="0" applyNumberFormat="1" applyFont="1" applyFill="1" applyBorder="1" applyAlignment="1" applyProtection="1">
      <alignment horizontal="center" vertical="center" wrapText="1"/>
      <protection/>
    </xf>
    <xf numFmtId="192" fontId="26" fillId="34" borderId="13" xfId="0" applyNumberFormat="1" applyFont="1" applyFill="1" applyBorder="1" applyAlignment="1" applyProtection="1">
      <alignment horizontal="center" vertical="center" wrapText="1"/>
      <protection/>
    </xf>
    <xf numFmtId="192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90" fontId="36" fillId="33" borderId="13" xfId="0" applyNumberFormat="1" applyFont="1" applyFill="1" applyBorder="1" applyAlignment="1">
      <alignment horizontal="center"/>
    </xf>
    <xf numFmtId="190" fontId="36" fillId="33" borderId="13" xfId="0" applyNumberFormat="1" applyFont="1" applyFill="1" applyBorder="1" applyAlignment="1">
      <alignment/>
    </xf>
    <xf numFmtId="192" fontId="26" fillId="33" borderId="13" xfId="0" applyNumberFormat="1" applyFont="1" applyFill="1" applyBorder="1" applyAlignment="1" applyProtection="1">
      <alignment horizontal="right" vertical="center" wrapText="1"/>
      <protection/>
    </xf>
    <xf numFmtId="192" fontId="36" fillId="33" borderId="13" xfId="0" applyNumberFormat="1" applyFont="1" applyFill="1" applyBorder="1" applyAlignment="1">
      <alignment horizontal="center" vertical="center" wrapText="1"/>
    </xf>
    <xf numFmtId="192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190" fontId="36" fillId="34" borderId="22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 applyProtection="1">
      <alignment horizontal="right" vertical="center" wrapText="1"/>
      <protection/>
    </xf>
    <xf numFmtId="190" fontId="27" fillId="33" borderId="0" xfId="0" applyNumberFormat="1" applyFont="1" applyFill="1" applyAlignment="1" applyProtection="1">
      <alignment horizontal="center" vertical="center" wrapText="1"/>
      <protection locked="0"/>
    </xf>
    <xf numFmtId="192" fontId="26" fillId="34" borderId="0" xfId="0" applyNumberFormat="1" applyFont="1" applyFill="1" applyAlignment="1" applyProtection="1">
      <alignment/>
      <protection locked="0"/>
    </xf>
    <xf numFmtId="192" fontId="26" fillId="33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0" fontId="32" fillId="0" borderId="0" xfId="0" applyFont="1" applyAlignment="1">
      <alignment/>
    </xf>
    <xf numFmtId="193" fontId="33" fillId="0" borderId="13" xfId="40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24" fillId="0" borderId="0" xfId="0" applyFont="1" applyBorder="1" applyAlignment="1">
      <alignment/>
    </xf>
    <xf numFmtId="0" fontId="82" fillId="0" borderId="0" xfId="0" applyFont="1" applyAlignment="1">
      <alignment/>
    </xf>
    <xf numFmtId="0" fontId="82" fillId="34" borderId="0" xfId="0" applyFont="1" applyFill="1" applyAlignment="1">
      <alignment/>
    </xf>
    <xf numFmtId="4" fontId="83" fillId="34" borderId="0" xfId="45" applyNumberFormat="1" applyFont="1" applyFill="1" applyBorder="1" applyAlignment="1">
      <alignment horizontal="right" vertical="center"/>
    </xf>
    <xf numFmtId="0" fontId="82" fillId="0" borderId="0" xfId="0" applyFont="1" applyBorder="1" applyAlignment="1">
      <alignment/>
    </xf>
    <xf numFmtId="192" fontId="82" fillId="0" borderId="0" xfId="0" applyNumberFormat="1" applyFont="1" applyAlignment="1">
      <alignment/>
    </xf>
    <xf numFmtId="192" fontId="82" fillId="0" borderId="0" xfId="0" applyNumberFormat="1" applyFont="1" applyBorder="1" applyAlignment="1">
      <alignment/>
    </xf>
    <xf numFmtId="198" fontId="82" fillId="0" borderId="0" xfId="0" applyNumberFormat="1" applyFont="1" applyAlignment="1">
      <alignment/>
    </xf>
    <xf numFmtId="0" fontId="21" fillId="42" borderId="13" xfId="0" applyFont="1" applyFill="1" applyBorder="1" applyAlignment="1" applyProtection="1">
      <alignment vertical="center" wrapText="1"/>
      <protection/>
    </xf>
    <xf numFmtId="0" fontId="84" fillId="33" borderId="0" xfId="0" applyFont="1" applyFill="1" applyAlignment="1" applyProtection="1">
      <alignment horizontal="center"/>
      <protection locked="0"/>
    </xf>
    <xf numFmtId="192" fontId="84" fillId="33" borderId="0" xfId="0" applyNumberFormat="1" applyFont="1" applyFill="1" applyBorder="1" applyAlignment="1" applyProtection="1">
      <alignment wrapText="1"/>
      <protection locked="0"/>
    </xf>
    <xf numFmtId="0" fontId="61" fillId="34" borderId="33" xfId="33" applyFill="1" applyBorder="1" applyAlignment="1">
      <alignment/>
    </xf>
    <xf numFmtId="0" fontId="61" fillId="0" borderId="35" xfId="33" applyFill="1" applyBorder="1" applyAlignment="1">
      <alignment/>
    </xf>
    <xf numFmtId="4" fontId="13" fillId="0" borderId="13" xfId="43" applyNumberFormat="1" applyFont="1" applyFill="1" applyBorder="1" applyAlignment="1">
      <alignment horizontal="right" vertical="center"/>
    </xf>
    <xf numFmtId="4" fontId="13" fillId="0" borderId="13" xfId="35" applyNumberFormat="1" applyFont="1" applyFill="1" applyBorder="1" applyAlignment="1">
      <alignment horizontal="center" vertical="center"/>
    </xf>
    <xf numFmtId="0" fontId="3" fillId="0" borderId="13" xfId="39" applyFont="1" applyFill="1" applyBorder="1" applyAlignment="1">
      <alignment horizontal="left" vertical="center" wrapText="1"/>
    </xf>
    <xf numFmtId="0" fontId="13" fillId="0" borderId="13" xfId="44" applyFont="1" applyFill="1" applyBorder="1" applyAlignment="1">
      <alignment horizontal="right" vertical="center"/>
    </xf>
    <xf numFmtId="0" fontId="3" fillId="0" borderId="13" xfId="34" applyFont="1" applyFill="1" applyBorder="1" applyAlignment="1">
      <alignment horizontal="center" vertical="center"/>
    </xf>
    <xf numFmtId="0" fontId="3" fillId="0" borderId="13" xfId="38" applyFont="1" applyFill="1" applyBorder="1" applyAlignment="1">
      <alignment horizontal="left" vertical="center" wrapText="1"/>
    </xf>
    <xf numFmtId="4" fontId="3" fillId="0" borderId="13" xfId="45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2" fontId="21" fillId="0" borderId="0" xfId="0" applyNumberFormat="1" applyFont="1" applyAlignment="1">
      <alignment/>
    </xf>
    <xf numFmtId="198" fontId="26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6" fillId="34" borderId="21" xfId="0" applyFont="1" applyFill="1" applyBorder="1" applyAlignment="1">
      <alignment horizontal="center" vertical="center"/>
    </xf>
    <xf numFmtId="202" fontId="13" fillId="33" borderId="0" xfId="0" applyNumberFormat="1" applyFont="1" applyFill="1" applyAlignment="1">
      <alignment/>
    </xf>
    <xf numFmtId="192" fontId="21" fillId="34" borderId="13" xfId="0" applyNumberFormat="1" applyFont="1" applyFill="1" applyBorder="1" applyAlignment="1">
      <alignment/>
    </xf>
    <xf numFmtId="190" fontId="21" fillId="34" borderId="13" xfId="0" applyNumberFormat="1" applyFont="1" applyFill="1" applyBorder="1" applyAlignment="1">
      <alignment/>
    </xf>
    <xf numFmtId="193" fontId="21" fillId="0" borderId="0" xfId="0" applyNumberFormat="1" applyFont="1" applyAlignment="1">
      <alignment/>
    </xf>
    <xf numFmtId="193" fontId="84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194" fontId="13" fillId="34" borderId="13" xfId="0" applyNumberFormat="1" applyFont="1" applyFill="1" applyBorder="1" applyAlignment="1" applyProtection="1">
      <alignment horizontal="center" vertical="center"/>
      <protection locked="0"/>
    </xf>
    <xf numFmtId="190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3" xfId="34" applyFont="1" applyFill="1" applyBorder="1" applyAlignment="1">
      <alignment horizontal="center" vertical="center"/>
    </xf>
    <xf numFmtId="4" fontId="3" fillId="34" borderId="13" xfId="45" applyNumberFormat="1" applyFont="1" applyFill="1" applyBorder="1" applyAlignment="1">
      <alignment horizontal="right" vertical="center"/>
    </xf>
    <xf numFmtId="198" fontId="21" fillId="0" borderId="0" xfId="0" applyNumberFormat="1" applyFont="1" applyAlignment="1">
      <alignment/>
    </xf>
    <xf numFmtId="193" fontId="26" fillId="0" borderId="0" xfId="0" applyNumberFormat="1" applyFont="1" applyAlignment="1">
      <alignment/>
    </xf>
    <xf numFmtId="0" fontId="85" fillId="33" borderId="0" xfId="0" applyFont="1" applyFill="1" applyAlignment="1" applyProtection="1">
      <alignment/>
      <protection locked="0"/>
    </xf>
    <xf numFmtId="192" fontId="86" fillId="34" borderId="0" xfId="0" applyNumberFormat="1" applyFont="1" applyFill="1" applyAlignment="1" applyProtection="1">
      <alignment/>
      <protection locked="0"/>
    </xf>
    <xf numFmtId="0" fontId="86" fillId="34" borderId="0" xfId="0" applyFont="1" applyFill="1" applyAlignment="1" applyProtection="1">
      <alignment/>
      <protection locked="0"/>
    </xf>
    <xf numFmtId="193" fontId="26" fillId="34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36" xfId="0" applyFont="1" applyBorder="1" applyAlignment="1">
      <alignment/>
    </xf>
    <xf numFmtId="193" fontId="33" fillId="0" borderId="36" xfId="40" applyNumberFormat="1" applyFont="1" applyFill="1" applyBorder="1" applyAlignment="1">
      <alignment horizontal="center" vertical="center"/>
      <protection/>
    </xf>
    <xf numFmtId="192" fontId="21" fillId="0" borderId="13" xfId="0" applyNumberFormat="1" applyFont="1" applyFill="1" applyBorder="1" applyAlignment="1">
      <alignment horizontal="right" vertical="center" wrapText="1"/>
    </xf>
    <xf numFmtId="197" fontId="6" fillId="0" borderId="0" xfId="0" applyNumberFormat="1" applyFont="1" applyAlignment="1">
      <alignment/>
    </xf>
    <xf numFmtId="193" fontId="61" fillId="34" borderId="1" xfId="33" applyNumberFormat="1" applyFill="1" applyBorder="1" applyAlignment="1">
      <alignment/>
    </xf>
    <xf numFmtId="192" fontId="61" fillId="34" borderId="1" xfId="33" applyNumberFormat="1" applyFill="1" applyBorder="1" applyAlignment="1">
      <alignment/>
    </xf>
    <xf numFmtId="2" fontId="61" fillId="34" borderId="1" xfId="33" applyNumberFormat="1" applyFill="1" applyBorder="1" applyAlignment="1">
      <alignment/>
    </xf>
    <xf numFmtId="192" fontId="3" fillId="34" borderId="2" xfId="45" applyNumberFormat="1" applyFont="1" applyFill="1" applyBorder="1" applyAlignment="1">
      <alignment horizontal="center" vertical="center"/>
    </xf>
    <xf numFmtId="192" fontId="3" fillId="34" borderId="2" xfId="34" applyNumberFormat="1" applyFont="1" applyFill="1" applyBorder="1" applyAlignment="1">
      <alignment horizontal="center" vertical="center"/>
    </xf>
    <xf numFmtId="192" fontId="3" fillId="34" borderId="2" xfId="45" applyNumberFormat="1" applyFont="1" applyFill="1" applyBorder="1" applyAlignment="1">
      <alignment horizontal="right" vertical="center"/>
    </xf>
    <xf numFmtId="192" fontId="3" fillId="0" borderId="2" xfId="45" applyNumberFormat="1" applyFont="1" applyFill="1" applyBorder="1" applyAlignment="1">
      <alignment horizontal="center" vertical="center"/>
    </xf>
    <xf numFmtId="192" fontId="3" fillId="0" borderId="2" xfId="45" applyNumberFormat="1" applyFont="1" applyFill="1" applyBorder="1" applyAlignment="1">
      <alignment horizontal="right" vertical="center"/>
    </xf>
    <xf numFmtId="192" fontId="28" fillId="0" borderId="0" xfId="0" applyNumberFormat="1" applyFont="1" applyAlignment="1">
      <alignment/>
    </xf>
    <xf numFmtId="0" fontId="82" fillId="0" borderId="0" xfId="0" applyFont="1" applyFill="1" applyAlignment="1">
      <alignment/>
    </xf>
    <xf numFmtId="192" fontId="26" fillId="43" borderId="22" xfId="0" applyNumberFormat="1" applyFont="1" applyFill="1" applyBorder="1" applyAlignment="1" applyProtection="1">
      <alignment horizontal="center" vertical="center" wrapText="1"/>
      <protection locked="0"/>
    </xf>
    <xf numFmtId="192" fontId="26" fillId="0" borderId="0" xfId="0" applyNumberFormat="1" applyFont="1" applyAlignment="1">
      <alignment/>
    </xf>
    <xf numFmtId="2" fontId="13" fillId="34" borderId="0" xfId="0" applyNumberFormat="1" applyFont="1" applyFill="1" applyAlignment="1">
      <alignment vertical="center"/>
    </xf>
    <xf numFmtId="0" fontId="13" fillId="34" borderId="0" xfId="0" applyFont="1" applyFill="1" applyAlignment="1">
      <alignment vertical="center"/>
    </xf>
    <xf numFmtId="190" fontId="13" fillId="34" borderId="0" xfId="0" applyNumberFormat="1" applyFont="1" applyFill="1" applyAlignment="1">
      <alignment/>
    </xf>
    <xf numFmtId="194" fontId="13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2" fontId="13" fillId="34" borderId="0" xfId="0" applyNumberFormat="1" applyFont="1" applyFill="1" applyAlignment="1">
      <alignment/>
    </xf>
    <xf numFmtId="199" fontId="13" fillId="34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95" fontId="6" fillId="0" borderId="0" xfId="0" applyNumberFormat="1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right"/>
    </xf>
    <xf numFmtId="0" fontId="13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95" fontId="6" fillId="0" borderId="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194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  <xf numFmtId="197" fontId="3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 horizontal="left" vertical="center" wrapText="1"/>
    </xf>
    <xf numFmtId="190" fontId="6" fillId="0" borderId="0" xfId="0" applyNumberFormat="1" applyFont="1" applyFill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13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/>
    </xf>
    <xf numFmtId="192" fontId="82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1" fillId="0" borderId="0" xfId="0" applyFont="1" applyFill="1" applyAlignment="1">
      <alignment/>
    </xf>
    <xf numFmtId="192" fontId="21" fillId="0" borderId="0" xfId="0" applyNumberFormat="1" applyFont="1" applyFill="1" applyAlignment="1">
      <alignment/>
    </xf>
    <xf numFmtId="192" fontId="82" fillId="0" borderId="0" xfId="0" applyNumberFormat="1" applyFont="1" applyFill="1" applyAlignment="1">
      <alignment/>
    </xf>
    <xf numFmtId="192" fontId="21" fillId="0" borderId="13" xfId="0" applyNumberFormat="1" applyFont="1" applyFill="1" applyBorder="1" applyAlignment="1" applyProtection="1">
      <alignment vertical="center" wrapText="1"/>
      <protection/>
    </xf>
    <xf numFmtId="192" fontId="21" fillId="0" borderId="13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192" fontId="26" fillId="0" borderId="0" xfId="0" applyNumberFormat="1" applyFont="1" applyFill="1" applyBorder="1" applyAlignment="1" applyProtection="1">
      <alignment wrapText="1"/>
      <protection locked="0"/>
    </xf>
    <xf numFmtId="192" fontId="26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95" fontId="6" fillId="0" borderId="2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4" fontId="13" fillId="34" borderId="21" xfId="43" applyNumberFormat="1" applyFont="1" applyFill="1" applyBorder="1" applyAlignment="1">
      <alignment horizontal="center" vertical="top"/>
    </xf>
    <xf numFmtId="4" fontId="13" fillId="34" borderId="34" xfId="43" applyNumberFormat="1" applyFont="1" applyFill="1" applyBorder="1" applyAlignment="1">
      <alignment horizontal="center" vertical="top"/>
    </xf>
    <xf numFmtId="4" fontId="13" fillId="34" borderId="22" xfId="43" applyNumberFormat="1" applyFont="1" applyFill="1" applyBorder="1" applyAlignment="1">
      <alignment horizontal="center" vertical="top"/>
    </xf>
    <xf numFmtId="4" fontId="13" fillId="34" borderId="0" xfId="35" applyNumberFormat="1" applyFont="1" applyFill="1" applyBorder="1" applyAlignment="1">
      <alignment horizontal="center" vertical="center" wrapText="1"/>
    </xf>
    <xf numFmtId="4" fontId="13" fillId="34" borderId="40" xfId="35" applyNumberFormat="1" applyFont="1" applyFill="1" applyBorder="1" applyAlignment="1">
      <alignment horizontal="center" vertical="center" wrapText="1"/>
    </xf>
    <xf numFmtId="4" fontId="13" fillId="34" borderId="21" xfId="35" applyNumberFormat="1" applyFont="1" applyFill="1" applyBorder="1" applyAlignment="1">
      <alignment horizontal="center" vertical="center"/>
    </xf>
    <xf numFmtId="4" fontId="13" fillId="34" borderId="22" xfId="35" applyNumberFormat="1" applyFont="1" applyFill="1" applyBorder="1" applyAlignment="1">
      <alignment horizontal="center" vertical="center"/>
    </xf>
    <xf numFmtId="4" fontId="13" fillId="34" borderId="21" xfId="43" applyNumberFormat="1" applyFont="1" applyFill="1" applyBorder="1" applyAlignment="1">
      <alignment horizontal="center" vertical="center"/>
    </xf>
    <xf numFmtId="4" fontId="13" fillId="34" borderId="34" xfId="43" applyNumberFormat="1" applyFont="1" applyFill="1" applyBorder="1" applyAlignment="1">
      <alignment horizontal="center" vertical="center"/>
    </xf>
    <xf numFmtId="4" fontId="13" fillId="34" borderId="22" xfId="43" applyNumberFormat="1" applyFont="1" applyFill="1" applyBorder="1" applyAlignment="1">
      <alignment horizontal="center" vertical="center"/>
    </xf>
    <xf numFmtId="4" fontId="13" fillId="34" borderId="20" xfId="35" applyNumberFormat="1" applyFont="1" applyFill="1" applyBorder="1" applyAlignment="1">
      <alignment horizontal="center" vertical="center" wrapText="1"/>
    </xf>
    <xf numFmtId="4" fontId="13" fillId="34" borderId="23" xfId="35" applyNumberFormat="1" applyFont="1" applyFill="1" applyBorder="1" applyAlignment="1">
      <alignment horizontal="center" vertical="center" wrapText="1"/>
    </xf>
    <xf numFmtId="4" fontId="13" fillId="34" borderId="41" xfId="43" applyNumberFormat="1" applyFont="1" applyFill="1" applyBorder="1" applyAlignment="1">
      <alignment horizontal="center" vertical="center" wrapText="1"/>
    </xf>
    <xf numFmtId="4" fontId="13" fillId="34" borderId="23" xfId="43" applyNumberFormat="1" applyFont="1" applyFill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left" vertical="top"/>
    </xf>
    <xf numFmtId="4" fontId="13" fillId="34" borderId="34" xfId="43" applyNumberFormat="1" applyFont="1" applyFill="1" applyBorder="1" applyAlignment="1">
      <alignment horizontal="left" vertical="top"/>
    </xf>
    <xf numFmtId="4" fontId="13" fillId="34" borderId="22" xfId="43" applyNumberFormat="1" applyFont="1" applyFill="1" applyBorder="1" applyAlignment="1">
      <alignment horizontal="left" vertical="top"/>
    </xf>
    <xf numFmtId="4" fontId="13" fillId="34" borderId="21" xfId="35" applyNumberFormat="1" applyFont="1" applyFill="1" applyBorder="1" applyAlignment="1">
      <alignment horizontal="left" vertical="center"/>
    </xf>
    <xf numFmtId="4" fontId="13" fillId="34" borderId="22" xfId="35" applyNumberFormat="1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31" fillId="0" borderId="1" xfId="37" applyFont="1" applyFill="1" applyBorder="1" applyAlignment="1">
      <alignment horizontal="center"/>
    </xf>
    <xf numFmtId="0" fontId="18" fillId="0" borderId="1" xfId="36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1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36" xfId="0" applyNumberFormat="1" applyFont="1" applyFill="1" applyBorder="1" applyAlignment="1" applyProtection="1">
      <alignment horizontal="center" vertical="center" wrapText="1"/>
      <protection/>
    </xf>
    <xf numFmtId="0" fontId="21" fillId="33" borderId="47" xfId="0" applyNumberFormat="1" applyFont="1" applyFill="1" applyBorder="1" applyAlignment="1" applyProtection="1">
      <alignment horizontal="center" vertical="center" wrapText="1"/>
      <protection/>
    </xf>
    <xf numFmtId="0" fontId="21" fillId="33" borderId="49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50" xfId="0" applyNumberFormat="1" applyFont="1" applyFill="1" applyBorder="1" applyAlignment="1" applyProtection="1">
      <alignment horizontal="center" vertical="center" wrapText="1"/>
      <protection/>
    </xf>
    <xf numFmtId="0" fontId="21" fillId="33" borderId="39" xfId="0" applyNumberFormat="1" applyFont="1" applyFill="1" applyBorder="1" applyAlignment="1" applyProtection="1">
      <alignment horizontal="center" vertical="center" wrapText="1"/>
      <protection/>
    </xf>
    <xf numFmtId="0" fontId="21" fillId="33" borderId="31" xfId="0" applyNumberFormat="1" applyFont="1" applyFill="1" applyBorder="1" applyAlignment="1" applyProtection="1">
      <alignment horizontal="center" vertical="center" wrapText="1"/>
      <protection/>
    </xf>
    <xf numFmtId="0" fontId="21" fillId="33" borderId="48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NumberFormat="1" applyFont="1" applyFill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 horizontal="center" vertical="center" wrapText="1"/>
    </xf>
    <xf numFmtId="0" fontId="21" fillId="36" borderId="21" xfId="0" applyNumberFormat="1" applyFont="1" applyFill="1" applyBorder="1" applyAlignment="1" applyProtection="1">
      <alignment horizontal="center" vertical="center" wrapText="1"/>
      <protection/>
    </xf>
    <xf numFmtId="0" fontId="21" fillId="36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4" fontId="21" fillId="44" borderId="21" xfId="0" applyNumberFormat="1" applyFont="1" applyFill="1" applyBorder="1" applyAlignment="1">
      <alignment horizontal="center" vertical="center" wrapText="1"/>
    </xf>
    <xf numFmtId="4" fontId="21" fillId="44" borderId="34" xfId="0" applyNumberFormat="1" applyFont="1" applyFill="1" applyBorder="1" applyAlignment="1">
      <alignment horizontal="center" vertical="center" wrapText="1"/>
    </xf>
    <xf numFmtId="4" fontId="21" fillId="44" borderId="22" xfId="0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4" fontId="2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vertical="center" wrapText="1"/>
      <protection/>
    </xf>
    <xf numFmtId="0" fontId="21" fillId="36" borderId="38" xfId="0" applyNumberFormat="1" applyFont="1" applyFill="1" applyBorder="1" applyAlignment="1" applyProtection="1">
      <alignment horizontal="center" vertical="center" wrapText="1"/>
      <protection/>
    </xf>
    <xf numFmtId="0" fontId="21" fillId="36" borderId="36" xfId="0" applyNumberFormat="1" applyFont="1" applyFill="1" applyBorder="1" applyAlignment="1" applyProtection="1">
      <alignment horizontal="center" vertical="center" wrapText="1"/>
      <protection/>
    </xf>
    <xf numFmtId="0" fontId="21" fillId="36" borderId="47" xfId="0" applyNumberFormat="1" applyFont="1" applyFill="1" applyBorder="1" applyAlignment="1" applyProtection="1">
      <alignment horizontal="center" vertical="center" wrapText="1"/>
      <protection/>
    </xf>
    <xf numFmtId="0" fontId="21" fillId="36" borderId="49" xfId="0" applyNumberFormat="1" applyFont="1" applyFill="1" applyBorder="1" applyAlignment="1" applyProtection="1">
      <alignment horizontal="center" vertical="center" wrapText="1"/>
      <protection/>
    </xf>
    <xf numFmtId="0" fontId="21" fillId="36" borderId="0" xfId="0" applyNumberFormat="1" applyFont="1" applyFill="1" applyBorder="1" applyAlignment="1" applyProtection="1">
      <alignment horizontal="center" vertical="center" wrapText="1"/>
      <protection/>
    </xf>
    <xf numFmtId="0" fontId="21" fillId="36" borderId="50" xfId="0" applyNumberFormat="1" applyFont="1" applyFill="1" applyBorder="1" applyAlignment="1" applyProtection="1">
      <alignment horizontal="center" vertical="center" wrapText="1"/>
      <protection/>
    </xf>
    <xf numFmtId="0" fontId="21" fillId="42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4" fontId="21" fillId="45" borderId="34" xfId="0" applyNumberFormat="1" applyFont="1" applyFill="1" applyBorder="1" applyAlignment="1">
      <alignment horizontal="center" vertical="center" wrapText="1"/>
    </xf>
    <xf numFmtId="4" fontId="21" fillId="35" borderId="21" xfId="0" applyNumberFormat="1" applyFont="1" applyFill="1" applyBorder="1" applyAlignment="1">
      <alignment horizontal="center" vertical="center" wrapText="1"/>
    </xf>
    <xf numFmtId="4" fontId="21" fillId="35" borderId="34" xfId="0" applyNumberFormat="1" applyFont="1" applyFill="1" applyBorder="1" applyAlignment="1">
      <alignment horizontal="center" vertical="center" wrapText="1"/>
    </xf>
    <xf numFmtId="4" fontId="21" fillId="35" borderId="22" xfId="0" applyNumberFormat="1" applyFont="1" applyFill="1" applyBorder="1" applyAlignment="1">
      <alignment horizontal="center" vertical="center" wrapText="1"/>
    </xf>
    <xf numFmtId="4" fontId="21" fillId="46" borderId="21" xfId="0" applyNumberFormat="1" applyFont="1" applyFill="1" applyBorder="1" applyAlignment="1">
      <alignment horizontal="center" vertical="center" wrapText="1"/>
    </xf>
    <xf numFmtId="4" fontId="21" fillId="46" borderId="34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37" xfId="0" applyFont="1" applyFill="1" applyBorder="1" applyAlignment="1" applyProtection="1">
      <alignment horizontal="center" vertical="center" wrapText="1"/>
      <protection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4" fontId="26" fillId="13" borderId="38" xfId="0" applyNumberFormat="1" applyFont="1" applyFill="1" applyBorder="1" applyAlignment="1" applyProtection="1">
      <alignment horizontal="center" vertical="center" wrapText="1"/>
      <protection/>
    </xf>
    <xf numFmtId="4" fontId="26" fillId="13" borderId="36" xfId="0" applyNumberFormat="1" applyFont="1" applyFill="1" applyBorder="1" applyAlignment="1" applyProtection="1">
      <alignment horizontal="center" vertical="center" wrapText="1"/>
      <protection/>
    </xf>
    <xf numFmtId="4" fontId="26" fillId="13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7" fillId="36" borderId="21" xfId="0" applyNumberFormat="1" applyFont="1" applyFill="1" applyBorder="1" applyAlignment="1" applyProtection="1">
      <alignment horizontal="center" vertical="center" wrapText="1"/>
      <protection/>
    </xf>
    <xf numFmtId="0" fontId="27" fillId="36" borderId="34" xfId="0" applyNumberFormat="1" applyFont="1" applyFill="1" applyBorder="1" applyAlignment="1" applyProtection="1">
      <alignment horizontal="center" vertical="center" wrapText="1"/>
      <protection/>
    </xf>
    <xf numFmtId="0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4" fontId="26" fillId="39" borderId="20" xfId="0" applyNumberFormat="1" applyFont="1" applyFill="1" applyBorder="1" applyAlignment="1" applyProtection="1">
      <alignment horizontal="center" vertical="center" wrapText="1"/>
      <protection/>
    </xf>
    <xf numFmtId="4" fontId="26" fillId="39" borderId="23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textRotation="90" wrapText="1"/>
      <protection/>
    </xf>
    <xf numFmtId="0" fontId="26" fillId="33" borderId="37" xfId="0" applyFont="1" applyFill="1" applyBorder="1" applyAlignment="1" applyProtection="1">
      <alignment horizontal="center" vertical="center" textRotation="90" wrapText="1"/>
      <protection/>
    </xf>
    <xf numFmtId="0" fontId="26" fillId="33" borderId="23" xfId="0" applyFont="1" applyFill="1" applyBorder="1" applyAlignment="1" applyProtection="1">
      <alignment horizontal="center" vertical="center" textRotation="90" wrapText="1"/>
      <protection/>
    </xf>
    <xf numFmtId="0" fontId="26" fillId="33" borderId="21" xfId="0" applyNumberFormat="1" applyFont="1" applyFill="1" applyBorder="1" applyAlignment="1" applyProtection="1">
      <alignment horizontal="center" vertical="center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NumberFormat="1" applyFont="1" applyFill="1" applyBorder="1" applyAlignment="1" applyProtection="1">
      <alignment horizontal="center" vertical="center" wrapText="1"/>
      <protection/>
    </xf>
    <xf numFmtId="4" fontId="26" fillId="0" borderId="21" xfId="0" applyNumberFormat="1" applyFont="1" applyBorder="1" applyAlignment="1" applyProtection="1">
      <alignment horizontal="center" vertical="center" wrapText="1"/>
      <protection/>
    </xf>
    <xf numFmtId="4" fontId="26" fillId="0" borderId="22" xfId="0" applyNumberFormat="1" applyFont="1" applyBorder="1" applyAlignment="1" applyProtection="1">
      <alignment horizontal="center" vertical="center" wrapText="1"/>
      <protection/>
    </xf>
    <xf numFmtId="0" fontId="27" fillId="36" borderId="38" xfId="0" applyNumberFormat="1" applyFont="1" applyFill="1" applyBorder="1" applyAlignment="1" applyProtection="1">
      <alignment horizontal="center" vertical="center" wrapText="1"/>
      <protection/>
    </xf>
    <xf numFmtId="0" fontId="27" fillId="36" borderId="36" xfId="0" applyNumberFormat="1" applyFont="1" applyFill="1" applyBorder="1" applyAlignment="1" applyProtection="1">
      <alignment horizontal="center" vertical="center" wrapText="1"/>
      <protection/>
    </xf>
    <xf numFmtId="0" fontId="27" fillId="36" borderId="47" xfId="0" applyNumberFormat="1" applyFont="1" applyFill="1" applyBorder="1" applyAlignment="1" applyProtection="1">
      <alignment horizontal="center" vertical="center" wrapText="1"/>
      <protection/>
    </xf>
    <xf numFmtId="0" fontId="27" fillId="36" borderId="49" xfId="0" applyNumberFormat="1" applyFont="1" applyFill="1" applyBorder="1" applyAlignment="1" applyProtection="1">
      <alignment horizontal="center" vertical="center" wrapText="1"/>
      <protection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27" fillId="36" borderId="50" xfId="0" applyNumberFormat="1" applyFont="1" applyFill="1" applyBorder="1" applyAlignment="1" applyProtection="1">
      <alignment horizontal="center" vertical="center" wrapText="1"/>
      <protection/>
    </xf>
    <xf numFmtId="0" fontId="27" fillId="36" borderId="39" xfId="0" applyNumberFormat="1" applyFont="1" applyFill="1" applyBorder="1" applyAlignment="1" applyProtection="1">
      <alignment horizontal="center" vertical="center" wrapText="1"/>
      <protection/>
    </xf>
    <xf numFmtId="0" fontId="27" fillId="36" borderId="31" xfId="0" applyNumberFormat="1" applyFont="1" applyFill="1" applyBorder="1" applyAlignment="1" applyProtection="1">
      <alignment horizontal="center" vertical="center" wrapText="1"/>
      <protection/>
    </xf>
    <xf numFmtId="0" fontId="27" fillId="36" borderId="48" xfId="0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0" borderId="13" xfId="0" applyNumberFormat="1" applyFont="1" applyBorder="1" applyAlignment="1" applyProtection="1">
      <alignment horizontal="center" vertical="center" wrapText="1"/>
      <protection/>
    </xf>
    <xf numFmtId="4" fontId="26" fillId="0" borderId="34" xfId="0" applyNumberFormat="1" applyFont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 locked="0"/>
    </xf>
    <xf numFmtId="0" fontId="26" fillId="33" borderId="31" xfId="0" applyFont="1" applyFill="1" applyBorder="1" applyAlignment="1" applyProtection="1">
      <alignment horizontal="center" vertical="center" wrapText="1"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4" fontId="27" fillId="36" borderId="38" xfId="0" applyNumberFormat="1" applyFont="1" applyFill="1" applyBorder="1" applyAlignment="1" applyProtection="1">
      <alignment horizontal="center" vertical="center" wrapText="1"/>
      <protection/>
    </xf>
    <xf numFmtId="4" fontId="27" fillId="36" borderId="36" xfId="0" applyNumberFormat="1" applyFont="1" applyFill="1" applyBorder="1" applyAlignment="1" applyProtection="1">
      <alignment horizontal="center" vertical="center" wrapText="1"/>
      <protection/>
    </xf>
    <xf numFmtId="4" fontId="27" fillId="36" borderId="47" xfId="0" applyNumberFormat="1" applyFont="1" applyFill="1" applyBorder="1" applyAlignment="1" applyProtection="1">
      <alignment horizontal="center" vertical="center" wrapText="1"/>
      <protection/>
    </xf>
    <xf numFmtId="4" fontId="27" fillId="36" borderId="49" xfId="0" applyNumberFormat="1" applyFont="1" applyFill="1" applyBorder="1" applyAlignment="1" applyProtection="1">
      <alignment horizontal="center" vertical="center" wrapText="1"/>
      <protection/>
    </xf>
    <xf numFmtId="4" fontId="27" fillId="36" borderId="0" xfId="0" applyNumberFormat="1" applyFont="1" applyFill="1" applyBorder="1" applyAlignment="1" applyProtection="1">
      <alignment horizontal="center" vertical="center" wrapText="1"/>
      <protection/>
    </xf>
    <xf numFmtId="4" fontId="27" fillId="36" borderId="50" xfId="0" applyNumberFormat="1" applyFont="1" applyFill="1" applyBorder="1" applyAlignment="1" applyProtection="1">
      <alignment horizontal="center" vertical="center" wrapText="1"/>
      <protection/>
    </xf>
    <xf numFmtId="4" fontId="27" fillId="36" borderId="39" xfId="0" applyNumberFormat="1" applyFont="1" applyFill="1" applyBorder="1" applyAlignment="1" applyProtection="1">
      <alignment horizontal="center" vertical="center" wrapText="1"/>
      <protection/>
    </xf>
    <xf numFmtId="4" fontId="27" fillId="36" borderId="31" xfId="0" applyNumberFormat="1" applyFont="1" applyFill="1" applyBorder="1" applyAlignment="1" applyProtection="1">
      <alignment horizontal="center" vertical="center" wrapText="1"/>
      <protection/>
    </xf>
    <xf numFmtId="4" fontId="27" fillId="36" borderId="48" xfId="0" applyNumberFormat="1" applyFont="1" applyFill="1" applyBorder="1" applyAlignment="1" applyProtection="1">
      <alignment horizontal="center" vertical="center" wrapText="1"/>
      <protection/>
    </xf>
    <xf numFmtId="4" fontId="27" fillId="0" borderId="39" xfId="0" applyNumberFormat="1" applyFont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48" xfId="0" applyNumberFormat="1" applyFont="1" applyBorder="1" applyAlignment="1" applyProtection="1">
      <alignment horizontal="center" vertical="center" wrapText="1"/>
      <protection/>
    </xf>
    <xf numFmtId="0" fontId="26" fillId="36" borderId="38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50" xfId="0" applyFont="1" applyFill="1" applyBorder="1" applyAlignment="1" applyProtection="1">
      <alignment horizontal="center" vertical="center" wrapText="1"/>
      <protection/>
    </xf>
    <xf numFmtId="0" fontId="26" fillId="36" borderId="39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48" xfId="0" applyFont="1" applyBorder="1" applyAlignment="1" applyProtection="1">
      <alignment horizontal="center" vertical="center" wrapText="1"/>
      <protection/>
    </xf>
    <xf numFmtId="4" fontId="27" fillId="0" borderId="21" xfId="0" applyNumberFormat="1" applyFont="1" applyBorder="1" applyAlignment="1" applyProtection="1">
      <alignment horizontal="center" vertical="center" wrapText="1"/>
      <protection/>
    </xf>
    <xf numFmtId="4" fontId="27" fillId="0" borderId="34" xfId="0" applyNumberFormat="1" applyFont="1" applyBorder="1" applyAlignment="1" applyProtection="1">
      <alignment horizontal="center" vertical="center" wrapText="1"/>
      <protection/>
    </xf>
    <xf numFmtId="4" fontId="26" fillId="44" borderId="34" xfId="0" applyNumberFormat="1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7" fillId="0" borderId="22" xfId="0" applyNumberFormat="1" applyFont="1" applyBorder="1" applyAlignment="1" applyProtection="1">
      <alignment horizontal="center" vertical="center" wrapText="1"/>
      <protection/>
    </xf>
    <xf numFmtId="4" fontId="27" fillId="0" borderId="13" xfId="0" applyNumberFormat="1" applyFont="1" applyBorder="1" applyAlignment="1" applyProtection="1">
      <alignment horizontal="center" vertical="center" wrapText="1"/>
      <protection/>
    </xf>
    <xf numFmtId="4" fontId="26" fillId="0" borderId="38" xfId="0" applyNumberFormat="1" applyFont="1" applyBorder="1" applyAlignment="1" applyProtection="1">
      <alignment horizontal="center" vertical="center" wrapText="1"/>
      <protection/>
    </xf>
    <xf numFmtId="4" fontId="26" fillId="0" borderId="36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4" fontId="26" fillId="0" borderId="39" xfId="0" applyNumberFormat="1" applyFont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 applyProtection="1">
      <alignment horizontal="center" vertical="center" wrapText="1"/>
      <protection/>
    </xf>
    <xf numFmtId="0" fontId="26" fillId="37" borderId="34" xfId="0" applyFont="1" applyFill="1" applyBorder="1" applyAlignment="1" applyProtection="1">
      <alignment horizontal="center" vertical="center" wrapText="1"/>
      <protection/>
    </xf>
    <xf numFmtId="0" fontId="26" fillId="37" borderId="22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4" fontId="26" fillId="0" borderId="47" xfId="0" applyNumberFormat="1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4" fontId="26" fillId="36" borderId="38" xfId="0" applyNumberFormat="1" applyFont="1" applyFill="1" applyBorder="1" applyAlignment="1" applyProtection="1">
      <alignment horizontal="center" vertical="center" wrapText="1"/>
      <protection/>
    </xf>
    <xf numFmtId="4" fontId="26" fillId="36" borderId="47" xfId="0" applyNumberFormat="1" applyFont="1" applyFill="1" applyBorder="1" applyAlignment="1" applyProtection="1">
      <alignment horizontal="center" vertical="center" wrapText="1"/>
      <protection/>
    </xf>
    <xf numFmtId="4" fontId="26" fillId="36" borderId="49" xfId="0" applyNumberFormat="1" applyFont="1" applyFill="1" applyBorder="1" applyAlignment="1" applyProtection="1">
      <alignment horizontal="center" vertical="center" wrapText="1"/>
      <protection/>
    </xf>
    <xf numFmtId="4" fontId="26" fillId="36" borderId="50" xfId="0" applyNumberFormat="1" applyFont="1" applyFill="1" applyBorder="1" applyAlignment="1" applyProtection="1">
      <alignment horizontal="center" vertical="center" wrapText="1"/>
      <protection/>
    </xf>
    <xf numFmtId="4" fontId="26" fillId="36" borderId="39" xfId="0" applyNumberFormat="1" applyFont="1" applyFill="1" applyBorder="1" applyAlignment="1" applyProtection="1">
      <alignment horizontal="center" vertical="center" wrapText="1"/>
      <protection/>
    </xf>
    <xf numFmtId="4" fontId="26" fillId="36" borderId="48" xfId="0" applyNumberFormat="1" applyFont="1" applyFill="1" applyBorder="1" applyAlignment="1" applyProtection="1">
      <alignment horizontal="center" vertical="center" wrapText="1"/>
      <protection/>
    </xf>
    <xf numFmtId="4" fontId="26" fillId="33" borderId="39" xfId="0" applyNumberFormat="1" applyFont="1" applyFill="1" applyBorder="1" applyAlignment="1" applyProtection="1">
      <alignment horizontal="center" vertical="center" wrapText="1"/>
      <protection/>
    </xf>
    <xf numFmtId="4" fontId="26" fillId="33" borderId="31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32" fillId="10" borderId="20" xfId="0" applyNumberFormat="1" applyFont="1" applyFill="1" applyBorder="1" applyAlignment="1">
      <alignment horizontal="center" vertical="center" wrapText="1"/>
    </xf>
    <xf numFmtId="0" fontId="32" fillId="10" borderId="37" xfId="0" applyNumberFormat="1" applyFont="1" applyFill="1" applyBorder="1" applyAlignment="1">
      <alignment horizontal="center" vertical="center" wrapText="1"/>
    </xf>
    <xf numFmtId="0" fontId="32" fillId="10" borderId="23" xfId="0" applyNumberFormat="1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32" fillId="34" borderId="37" xfId="0" applyNumberFormat="1" applyFont="1" applyFill="1" applyBorder="1" applyAlignment="1">
      <alignment horizontal="center" vertical="center" wrapText="1"/>
    </xf>
    <xf numFmtId="0" fontId="32" fillId="34" borderId="23" xfId="0" applyNumberFormat="1" applyFont="1" applyFill="1" applyBorder="1" applyAlignment="1">
      <alignment horizontal="center" vertical="center" wrapText="1"/>
    </xf>
    <xf numFmtId="0" fontId="32" fillId="41" borderId="20" xfId="0" applyNumberFormat="1" applyFont="1" applyFill="1" applyBorder="1" applyAlignment="1">
      <alignment horizontal="center" vertical="center" wrapText="1"/>
    </xf>
    <xf numFmtId="0" fontId="32" fillId="41" borderId="37" xfId="0" applyNumberFormat="1" applyFont="1" applyFill="1" applyBorder="1" applyAlignment="1">
      <alignment horizontal="center" vertical="center" wrapText="1"/>
    </xf>
    <xf numFmtId="0" fontId="32" fillId="41" borderId="23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0" fontId="32" fillId="13" borderId="20" xfId="0" applyNumberFormat="1" applyFont="1" applyFill="1" applyBorder="1" applyAlignment="1">
      <alignment horizontal="center" vertical="center" wrapText="1"/>
    </xf>
    <xf numFmtId="0" fontId="32" fillId="13" borderId="37" xfId="0" applyNumberFormat="1" applyFont="1" applyFill="1" applyBorder="1" applyAlignment="1">
      <alignment horizontal="center" vertical="center" wrapText="1"/>
    </xf>
    <xf numFmtId="0" fontId="32" fillId="13" borderId="23" xfId="0" applyNumberFormat="1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48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3"/>
      <c r="P1" s="455"/>
      <c r="Q1" s="455"/>
      <c r="R1" s="455"/>
      <c r="S1" s="455"/>
      <c r="T1" s="455"/>
    </row>
    <row r="2" spans="1:20" ht="19.5" customHeight="1">
      <c r="A2" s="455" t="s">
        <v>36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3"/>
      <c r="P2" s="456"/>
      <c r="Q2" s="456"/>
      <c r="R2" s="456"/>
      <c r="S2" s="456"/>
      <c r="T2" s="456"/>
    </row>
    <row r="3" spans="1:20" ht="15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9.5" customHeight="1">
      <c r="A4" s="455" t="s">
        <v>943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3"/>
      <c r="P4" s="456"/>
      <c r="Q4" s="456"/>
      <c r="R4" s="456"/>
      <c r="S4" s="456"/>
      <c r="T4" s="456"/>
    </row>
    <row r="5" spans="1:20" ht="19.5" customHeight="1">
      <c r="A5" s="455" t="s">
        <v>1163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3"/>
      <c r="P5" s="456"/>
      <c r="Q5" s="456"/>
      <c r="R5" s="456"/>
      <c r="S5" s="456"/>
      <c r="T5" s="456"/>
    </row>
    <row r="6" spans="1:20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15.75">
      <c r="A7" s="4" t="s">
        <v>581</v>
      </c>
      <c r="B7" s="4"/>
      <c r="C7" s="4"/>
      <c r="D7" s="458" t="s">
        <v>944</v>
      </c>
      <c r="E7" s="45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58" t="s">
        <v>944</v>
      </c>
      <c r="E8" s="45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660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60" t="s">
        <v>1023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655</v>
      </c>
      <c r="B12" s="4"/>
      <c r="C12" s="4"/>
      <c r="D12" s="4"/>
      <c r="E12" s="4"/>
      <c r="F12" s="4"/>
      <c r="G12" s="4"/>
      <c r="H12" s="3"/>
      <c r="I12" s="3"/>
      <c r="J12" s="3"/>
      <c r="K12" s="463"/>
      <c r="L12" s="463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652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456"/>
      <c r="B15" s="456"/>
      <c r="C15" s="456"/>
      <c r="D15" s="456"/>
      <c r="E15" s="456"/>
      <c r="F15" s="456"/>
      <c r="G15" s="4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" t="s">
        <v>1164</v>
      </c>
      <c r="B16" s="4"/>
      <c r="C16" s="4"/>
      <c r="D16" s="4"/>
      <c r="E16" s="4"/>
      <c r="F16" s="4"/>
      <c r="G16" s="4"/>
      <c r="H16" s="3"/>
      <c r="I16" s="3"/>
      <c r="J16" s="3"/>
      <c r="K16" s="3"/>
      <c r="L16" s="356"/>
      <c r="M16" s="3"/>
      <c r="N16" s="3"/>
      <c r="O16" s="3"/>
      <c r="P16" s="3"/>
      <c r="Q16" s="3"/>
      <c r="R16" s="3"/>
      <c r="S16" s="3"/>
      <c r="T16" s="3"/>
    </row>
    <row r="17" spans="1:20" ht="15.75">
      <c r="A17" s="456"/>
      <c r="B17" s="456"/>
      <c r="C17" s="456"/>
      <c r="D17" s="456"/>
      <c r="E17" s="456"/>
      <c r="F17" s="456"/>
      <c r="G17" s="45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55" t="s">
        <v>203</v>
      </c>
      <c r="B18" s="455"/>
      <c r="C18" s="455"/>
      <c r="D18" s="455"/>
      <c r="E18" s="455"/>
      <c r="F18" s="455"/>
      <c r="G18" s="45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56"/>
      <c r="B19" s="456"/>
      <c r="C19" s="456"/>
      <c r="D19" s="456"/>
      <c r="E19" s="456"/>
      <c r="F19" s="456"/>
      <c r="G19" s="45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56" t="s">
        <v>296</v>
      </c>
      <c r="B20" s="456"/>
      <c r="C20" s="456"/>
      <c r="D20" s="456"/>
      <c r="E20" s="456"/>
      <c r="F20" s="456"/>
      <c r="G20" s="456"/>
      <c r="H20" s="460" t="s">
        <v>659</v>
      </c>
      <c r="I20" s="460"/>
      <c r="J20" s="460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57" t="s">
        <v>90</v>
      </c>
      <c r="B21" s="457"/>
      <c r="C21" s="457"/>
      <c r="D21" s="457"/>
      <c r="E21" s="457"/>
      <c r="F21" s="457"/>
      <c r="G21" s="45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462"/>
      <c r="B154" s="462"/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</row>
  </sheetData>
  <sheetProtection/>
  <mergeCells count="20">
    <mergeCell ref="A19:G19"/>
    <mergeCell ref="H20:J20"/>
    <mergeCell ref="A2:N2"/>
    <mergeCell ref="A154:T154"/>
    <mergeCell ref="K12:L12"/>
    <mergeCell ref="A17:G17"/>
    <mergeCell ref="A18:G18"/>
    <mergeCell ref="A15:G15"/>
    <mergeCell ref="D7:E7"/>
    <mergeCell ref="A20:G20"/>
    <mergeCell ref="A1:N1"/>
    <mergeCell ref="P1:T1"/>
    <mergeCell ref="A4:N4"/>
    <mergeCell ref="P5:T5"/>
    <mergeCell ref="A5:N5"/>
    <mergeCell ref="A21:G21"/>
    <mergeCell ref="D8:E8"/>
    <mergeCell ref="A11:L11"/>
    <mergeCell ref="P2:T2"/>
    <mergeCell ref="P4:T4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zoomScalePageLayoutView="0" workbookViewId="0" topLeftCell="A1">
      <selection activeCell="J18" sqref="J18:K18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8.140625" style="0" customWidth="1"/>
    <col min="6" max="6" width="11.28125" style="0" bestFit="1" customWidth="1"/>
    <col min="7" max="7" width="10.421875" style="0" customWidth="1"/>
    <col min="8" max="8" width="10.140625" style="0" customWidth="1"/>
    <col min="9" max="9" width="10.28125" style="0" customWidth="1"/>
    <col min="10" max="10" width="6.8515625" style="0" customWidth="1"/>
    <col min="11" max="11" width="5.00390625" style="0" customWidth="1"/>
    <col min="12" max="12" width="8.7109375" style="0" customWidth="1"/>
    <col min="13" max="13" width="9.28125" style="0" customWidth="1"/>
    <col min="15" max="15" width="8.57421875" style="0" customWidth="1"/>
  </cols>
  <sheetData>
    <row r="1" spans="1:17" ht="38.25" customHeight="1">
      <c r="A1" s="191"/>
      <c r="B1" s="191"/>
      <c r="C1" s="718" t="s">
        <v>1170</v>
      </c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</row>
    <row r="2" spans="1:17" ht="27">
      <c r="A2" s="719"/>
      <c r="B2" s="719"/>
      <c r="C2" s="719"/>
      <c r="D2" s="719"/>
      <c r="E2" s="719"/>
      <c r="F2" s="191"/>
      <c r="G2" s="192"/>
      <c r="H2" s="193"/>
      <c r="I2" s="191"/>
      <c r="J2" s="191"/>
      <c r="K2" s="191"/>
      <c r="L2" s="191"/>
      <c r="M2" s="191"/>
      <c r="N2" s="191"/>
      <c r="O2" s="191"/>
      <c r="P2" s="194" t="s">
        <v>1030</v>
      </c>
      <c r="Q2" s="191"/>
    </row>
    <row r="3" spans="1:17" ht="48.75" customHeight="1">
      <c r="A3" s="714" t="s">
        <v>1024</v>
      </c>
      <c r="B3" s="714" t="s">
        <v>1133</v>
      </c>
      <c r="C3" s="721" t="s">
        <v>1156</v>
      </c>
      <c r="D3" s="721" t="s">
        <v>1155</v>
      </c>
      <c r="E3" s="724" t="s">
        <v>1157</v>
      </c>
      <c r="F3" s="727" t="s">
        <v>1173</v>
      </c>
      <c r="G3" s="728"/>
      <c r="H3" s="735" t="s">
        <v>1172</v>
      </c>
      <c r="I3" s="736"/>
      <c r="J3" s="735" t="s">
        <v>1160</v>
      </c>
      <c r="K3" s="736"/>
      <c r="L3" s="716" t="s">
        <v>1171</v>
      </c>
      <c r="M3" s="731"/>
      <c r="N3" s="731"/>
      <c r="O3" s="717"/>
      <c r="P3" s="732" t="s">
        <v>1159</v>
      </c>
      <c r="Q3" s="711" t="s">
        <v>1158</v>
      </c>
    </row>
    <row r="4" spans="1:17" ht="87" customHeight="1">
      <c r="A4" s="720"/>
      <c r="B4" s="720"/>
      <c r="C4" s="722"/>
      <c r="D4" s="722"/>
      <c r="E4" s="725"/>
      <c r="F4" s="729"/>
      <c r="G4" s="730"/>
      <c r="H4" s="737"/>
      <c r="I4" s="738"/>
      <c r="J4" s="737"/>
      <c r="K4" s="738"/>
      <c r="L4" s="714" t="s">
        <v>1026</v>
      </c>
      <c r="M4" s="714" t="s">
        <v>319</v>
      </c>
      <c r="N4" s="716" t="s">
        <v>1134</v>
      </c>
      <c r="O4" s="717"/>
      <c r="P4" s="733"/>
      <c r="Q4" s="712"/>
    </row>
    <row r="5" spans="1:17" ht="62.25" customHeight="1">
      <c r="A5" s="715"/>
      <c r="B5" s="715"/>
      <c r="C5" s="723"/>
      <c r="D5" s="723"/>
      <c r="E5" s="726"/>
      <c r="F5" s="195" t="s">
        <v>1135</v>
      </c>
      <c r="G5" s="195" t="s">
        <v>1136</v>
      </c>
      <c r="H5" s="195" t="s">
        <v>1026</v>
      </c>
      <c r="I5" s="195" t="s">
        <v>319</v>
      </c>
      <c r="J5" s="195" t="s">
        <v>1026</v>
      </c>
      <c r="K5" s="195" t="s">
        <v>319</v>
      </c>
      <c r="L5" s="715"/>
      <c r="M5" s="715"/>
      <c r="N5" s="195" t="s">
        <v>1026</v>
      </c>
      <c r="O5" s="195" t="s">
        <v>319</v>
      </c>
      <c r="P5" s="734"/>
      <c r="Q5" s="713"/>
    </row>
    <row r="6" spans="1:17" ht="13.5">
      <c r="A6" s="196"/>
      <c r="B6" s="292">
        <v>1</v>
      </c>
      <c r="C6" s="292">
        <v>2</v>
      </c>
      <c r="D6" s="292">
        <v>3</v>
      </c>
      <c r="E6" s="292">
        <v>4</v>
      </c>
      <c r="F6" s="292">
        <v>5</v>
      </c>
      <c r="G6" s="292">
        <v>6</v>
      </c>
      <c r="H6" s="292">
        <v>7</v>
      </c>
      <c r="I6" s="292">
        <v>8</v>
      </c>
      <c r="J6" s="292">
        <v>9</v>
      </c>
      <c r="K6" s="292">
        <v>10</v>
      </c>
      <c r="L6" s="292">
        <v>11</v>
      </c>
      <c r="M6" s="292">
        <v>12</v>
      </c>
      <c r="N6" s="292">
        <v>13</v>
      </c>
      <c r="O6" s="292">
        <v>14</v>
      </c>
      <c r="P6" s="197">
        <v>15</v>
      </c>
      <c r="Q6" s="198">
        <v>16</v>
      </c>
    </row>
    <row r="7" spans="1:17" ht="13.5">
      <c r="A7" s="199">
        <v>1</v>
      </c>
      <c r="B7" s="200" t="s">
        <v>936</v>
      </c>
      <c r="C7" s="201">
        <v>0</v>
      </c>
      <c r="D7" s="201">
        <v>0</v>
      </c>
      <c r="E7" s="202">
        <v>0</v>
      </c>
      <c r="F7" s="322">
        <f>+H7+J7+L7</f>
        <v>50108.200000000004</v>
      </c>
      <c r="G7" s="322">
        <f>+I7+K7+M7</f>
        <v>50108.200000000004</v>
      </c>
      <c r="H7" s="273">
        <v>46344.4</v>
      </c>
      <c r="I7" s="273">
        <v>46344.4</v>
      </c>
      <c r="J7" s="204"/>
      <c r="K7" s="204"/>
      <c r="L7" s="274">
        <v>3763.8</v>
      </c>
      <c r="M7" s="274">
        <v>3763.8</v>
      </c>
      <c r="N7" s="274">
        <v>3763.8</v>
      </c>
      <c r="O7" s="274">
        <v>3763.8</v>
      </c>
      <c r="P7" s="205"/>
      <c r="Q7" s="206"/>
    </row>
    <row r="8" spans="1:17" ht="13.5">
      <c r="A8" s="207"/>
      <c r="B8" s="208" t="s">
        <v>476</v>
      </c>
      <c r="C8" s="201">
        <v>0</v>
      </c>
      <c r="D8" s="201">
        <v>0</v>
      </c>
      <c r="E8" s="202">
        <v>0</v>
      </c>
      <c r="F8" s="203">
        <f>+H8+J8+L8</f>
        <v>50108.200000000004</v>
      </c>
      <c r="G8" s="322">
        <f>+I8+K8+M8</f>
        <v>50108.200000000004</v>
      </c>
      <c r="H8" s="273">
        <v>46344.4</v>
      </c>
      <c r="I8" s="273">
        <v>46344.4</v>
      </c>
      <c r="J8" s="203"/>
      <c r="K8" s="203"/>
      <c r="L8" s="274">
        <v>3763.8</v>
      </c>
      <c r="M8" s="274">
        <v>3763.8</v>
      </c>
      <c r="N8" s="203">
        <v>3763.8</v>
      </c>
      <c r="O8" s="203">
        <v>3763.8</v>
      </c>
      <c r="P8" s="203"/>
      <c r="Q8" s="203"/>
    </row>
    <row r="9" spans="1:17" ht="13.5">
      <c r="A9" s="209"/>
      <c r="B9" s="209"/>
      <c r="C9" s="209"/>
      <c r="D9" s="209"/>
      <c r="E9" s="209"/>
      <c r="F9" s="372"/>
      <c r="G9" s="373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12.75">
      <c r="A10" s="209"/>
      <c r="B10" s="209"/>
      <c r="C10" s="209"/>
      <c r="D10" s="209"/>
      <c r="E10" s="209"/>
      <c r="F10" s="210"/>
      <c r="G10" s="209"/>
      <c r="H10" s="210"/>
      <c r="I10" s="209"/>
      <c r="J10" s="209"/>
      <c r="K10" s="209"/>
      <c r="L10" s="209"/>
      <c r="M10" s="209"/>
      <c r="N10" s="210"/>
      <c r="O10" s="209"/>
      <c r="P10" s="209"/>
      <c r="Q10" s="209"/>
    </row>
    <row r="11" spans="1:17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</row>
    <row r="12" spans="1:17" ht="12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</sheetData>
  <sheetProtection/>
  <mergeCells count="16">
    <mergeCell ref="E3:E5"/>
    <mergeCell ref="F3:G4"/>
    <mergeCell ref="L3:O3"/>
    <mergeCell ref="P3:P5"/>
    <mergeCell ref="H3:I4"/>
    <mergeCell ref="J3:K4"/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2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3" sqref="O13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5.421875" style="1" customWidth="1"/>
    <col min="4" max="4" width="10.57421875" style="1" customWidth="1"/>
    <col min="5" max="5" width="9.421875" style="1" customWidth="1"/>
    <col min="6" max="6" width="8.421875" style="1" customWidth="1"/>
    <col min="7" max="7" width="11.28125" style="88" customWidth="1"/>
    <col min="8" max="8" width="11.7109375" style="88" bestFit="1" customWidth="1"/>
    <col min="9" max="9" width="10.8515625" style="219" customWidth="1"/>
    <col min="10" max="10" width="11.7109375" style="1" customWidth="1"/>
    <col min="11" max="11" width="10.57421875" style="1" customWidth="1"/>
    <col min="12" max="12" width="9.7109375" style="220" customWidth="1"/>
    <col min="13" max="13" width="10.57421875" style="1" bestFit="1" customWidth="1"/>
    <col min="14" max="14" width="12.140625" style="1" bestFit="1" customWidth="1"/>
    <col min="15" max="15" width="12.57421875" style="1" customWidth="1"/>
    <col min="16" max="16384" width="9.140625" style="1" customWidth="1"/>
  </cols>
  <sheetData>
    <row r="1" spans="1:12" s="2" customFormat="1" ht="12.75" customHeight="1">
      <c r="A1" s="2" t="s">
        <v>447</v>
      </c>
      <c r="B1" s="2" t="s">
        <v>447</v>
      </c>
      <c r="C1" s="2" t="s">
        <v>447</v>
      </c>
      <c r="D1" s="473" t="s">
        <v>36</v>
      </c>
      <c r="E1" s="457"/>
      <c r="F1" s="457"/>
      <c r="G1" s="457"/>
      <c r="H1" s="457"/>
      <c r="I1" s="212"/>
      <c r="L1" s="213"/>
    </row>
    <row r="2" spans="1:12" s="2" customFormat="1" ht="12.75" customHeight="1">
      <c r="A2" s="214" t="s">
        <v>448</v>
      </c>
      <c r="B2" s="2" t="s">
        <v>447</v>
      </c>
      <c r="C2" s="215" t="s">
        <v>939</v>
      </c>
      <c r="D2" s="215"/>
      <c r="E2" s="215"/>
      <c r="F2" s="215"/>
      <c r="G2" s="216"/>
      <c r="H2" s="216"/>
      <c r="I2" s="212"/>
      <c r="L2" s="213"/>
    </row>
    <row r="3" spans="1:12" s="2" customFormat="1" ht="12.75" customHeight="1" hidden="1">
      <c r="A3" s="217" t="s">
        <v>447</v>
      </c>
      <c r="B3" s="2" t="s">
        <v>447</v>
      </c>
      <c r="C3" s="474" t="s">
        <v>447</v>
      </c>
      <c r="D3" s="461"/>
      <c r="E3" s="461"/>
      <c r="F3" s="461"/>
      <c r="G3" s="461"/>
      <c r="H3" s="461"/>
      <c r="I3" s="212"/>
      <c r="L3" s="213"/>
    </row>
    <row r="4" spans="1:12" s="2" customFormat="1" ht="12.75" customHeight="1">
      <c r="A4" s="217" t="s">
        <v>447</v>
      </c>
      <c r="B4" s="2" t="s">
        <v>447</v>
      </c>
      <c r="C4" s="473" t="s">
        <v>1165</v>
      </c>
      <c r="D4" s="457"/>
      <c r="E4" s="457"/>
      <c r="F4" s="457"/>
      <c r="G4" s="457"/>
      <c r="H4" s="457"/>
      <c r="I4" s="212"/>
      <c r="L4" s="213"/>
    </row>
    <row r="5" spans="1:4" ht="5.25" customHeight="1" hidden="1">
      <c r="A5" s="1" t="s">
        <v>447</v>
      </c>
      <c r="B5" s="1" t="s">
        <v>447</v>
      </c>
      <c r="C5" s="1" t="s">
        <v>447</v>
      </c>
      <c r="D5" s="218" t="s">
        <v>447</v>
      </c>
    </row>
    <row r="6" spans="1:4" ht="12.75" customHeight="1" hidden="1">
      <c r="A6" s="1" t="s">
        <v>447</v>
      </c>
      <c r="B6" s="1" t="s">
        <v>447</v>
      </c>
      <c r="C6" s="1" t="s">
        <v>447</v>
      </c>
      <c r="D6" s="221" t="s">
        <v>447</v>
      </c>
    </row>
    <row r="7" spans="1:11" ht="12.75" customHeight="1">
      <c r="A7" s="1" t="s">
        <v>447</v>
      </c>
      <c r="B7" s="1" t="s">
        <v>447</v>
      </c>
      <c r="C7" s="1" t="s">
        <v>447</v>
      </c>
      <c r="D7" s="1" t="s">
        <v>447</v>
      </c>
      <c r="E7" s="1" t="s">
        <v>447</v>
      </c>
      <c r="F7" s="1" t="s">
        <v>447</v>
      </c>
      <c r="G7" s="88" t="s">
        <v>447</v>
      </c>
      <c r="H7" s="88" t="s">
        <v>447</v>
      </c>
      <c r="I7" s="219" t="s">
        <v>447</v>
      </c>
      <c r="J7" s="1" t="s">
        <v>447</v>
      </c>
      <c r="K7" s="218" t="s">
        <v>119</v>
      </c>
    </row>
    <row r="8" spans="1:12" ht="12.75" customHeight="1">
      <c r="A8" s="222" t="s">
        <v>447</v>
      </c>
      <c r="B8" s="223" t="s">
        <v>447</v>
      </c>
      <c r="C8" s="224" t="s">
        <v>447</v>
      </c>
      <c r="D8" s="468" t="s">
        <v>430</v>
      </c>
      <c r="E8" s="469"/>
      <c r="F8" s="470"/>
      <c r="G8" s="468" t="s">
        <v>431</v>
      </c>
      <c r="H8" s="469"/>
      <c r="I8" s="470"/>
      <c r="J8" s="479" t="s">
        <v>122</v>
      </c>
      <c r="K8" s="480"/>
      <c r="L8" s="481"/>
    </row>
    <row r="9" spans="1:12" ht="22.5" customHeight="1">
      <c r="A9" s="464" t="s">
        <v>91</v>
      </c>
      <c r="B9" s="225" t="s">
        <v>447</v>
      </c>
      <c r="C9" s="471" t="s">
        <v>310</v>
      </c>
      <c r="D9" s="359" t="s">
        <v>123</v>
      </c>
      <c r="E9" s="477" t="s">
        <v>305</v>
      </c>
      <c r="F9" s="478"/>
      <c r="G9" s="227" t="s">
        <v>123</v>
      </c>
      <c r="H9" s="466" t="s">
        <v>305</v>
      </c>
      <c r="I9" s="467"/>
      <c r="J9" s="228" t="s">
        <v>123</v>
      </c>
      <c r="K9" s="475" t="s">
        <v>305</v>
      </c>
      <c r="L9" s="476"/>
    </row>
    <row r="10" spans="1:12" ht="29.25" customHeight="1">
      <c r="A10" s="465"/>
      <c r="B10" s="229" t="s">
        <v>309</v>
      </c>
      <c r="C10" s="472"/>
      <c r="D10" s="360" t="s">
        <v>124</v>
      </c>
      <c r="E10" s="231" t="s">
        <v>125</v>
      </c>
      <c r="F10" s="361" t="s">
        <v>126</v>
      </c>
      <c r="G10" s="231" t="s">
        <v>127</v>
      </c>
      <c r="H10" s="232" t="s">
        <v>128</v>
      </c>
      <c r="I10" s="233" t="s">
        <v>129</v>
      </c>
      <c r="J10" s="230" t="s">
        <v>130</v>
      </c>
      <c r="K10" s="234" t="s">
        <v>128</v>
      </c>
      <c r="L10" s="235" t="s">
        <v>129</v>
      </c>
    </row>
    <row r="11" spans="1:12" ht="12.75" customHeight="1">
      <c r="A11" s="236">
        <v>1</v>
      </c>
      <c r="B11" s="226">
        <v>2</v>
      </c>
      <c r="C11" s="224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68">
        <v>9</v>
      </c>
      <c r="J11" s="237">
        <v>10</v>
      </c>
      <c r="K11" s="237">
        <v>11</v>
      </c>
      <c r="L11" s="239">
        <v>12</v>
      </c>
    </row>
    <row r="12" spans="1:14" s="88" customFormat="1" ht="25.5" customHeight="1">
      <c r="A12" s="240">
        <v>1000</v>
      </c>
      <c r="B12" s="108" t="s">
        <v>658</v>
      </c>
      <c r="C12" s="241" t="s">
        <v>447</v>
      </c>
      <c r="D12" s="242">
        <f>D13+D46+D67</f>
        <v>296767.2</v>
      </c>
      <c r="E12" s="242">
        <f>+E13+E46+E67</f>
        <v>223070.9</v>
      </c>
      <c r="F12" s="242">
        <f>+F67+F46</f>
        <v>115254.001</v>
      </c>
      <c r="G12" s="243">
        <f>+G13+G46+G67</f>
        <v>477280.9</v>
      </c>
      <c r="H12" s="244">
        <f>+H13+H46+H67</f>
        <v>225730.9</v>
      </c>
      <c r="I12" s="244">
        <f>+I13+I46+I67</f>
        <v>289138.401</v>
      </c>
      <c r="J12" s="244">
        <f>+K12+L12-L95</f>
        <v>220814.417</v>
      </c>
      <c r="K12" s="244">
        <f>+K13+K46+K67</f>
        <v>172928.017</v>
      </c>
      <c r="L12" s="242">
        <f>+L13+L46+L67</f>
        <v>64886.4</v>
      </c>
      <c r="M12" s="219"/>
      <c r="N12" s="219"/>
    </row>
    <row r="13" spans="1:15" s="88" customFormat="1" ht="36.75" customHeight="1">
      <c r="A13" s="240">
        <v>1100</v>
      </c>
      <c r="B13" s="245" t="s">
        <v>0</v>
      </c>
      <c r="C13" s="350">
        <v>7100</v>
      </c>
      <c r="D13" s="246">
        <f>+E13</f>
        <v>60796</v>
      </c>
      <c r="E13" s="246">
        <v>60796</v>
      </c>
      <c r="F13" s="242" t="s">
        <v>245</v>
      </c>
      <c r="G13" s="242">
        <f>+H13</f>
        <v>60796</v>
      </c>
      <c r="H13" s="242">
        <f>+H14+H18+H20+H36+H40</f>
        <v>60796</v>
      </c>
      <c r="I13" s="244">
        <v>0</v>
      </c>
      <c r="J13" s="244">
        <f>+K13</f>
        <v>29995.416</v>
      </c>
      <c r="K13" s="246">
        <v>29995.416</v>
      </c>
      <c r="L13" s="242">
        <v>0</v>
      </c>
      <c r="M13" s="219"/>
      <c r="N13" s="219"/>
      <c r="O13" s="219"/>
    </row>
    <row r="14" spans="1:16" s="252" customFormat="1" ht="36.75" customHeight="1">
      <c r="A14" s="247">
        <v>1110</v>
      </c>
      <c r="B14" s="248" t="s">
        <v>1</v>
      </c>
      <c r="C14" s="249">
        <v>7131</v>
      </c>
      <c r="D14" s="242">
        <f aca="true" t="shared" si="0" ref="D14:D78">+E14</f>
        <v>36200</v>
      </c>
      <c r="E14" s="242">
        <v>36200</v>
      </c>
      <c r="F14" s="242" t="s">
        <v>245</v>
      </c>
      <c r="G14" s="250">
        <f aca="true" t="shared" si="1" ref="G14:G45">+H14</f>
        <v>36200</v>
      </c>
      <c r="H14" s="250">
        <v>36200</v>
      </c>
      <c r="I14" s="251" t="s">
        <v>245</v>
      </c>
      <c r="J14" s="251">
        <f aca="true" t="shared" si="2" ref="J14:J77">+K14</f>
        <v>9064.535</v>
      </c>
      <c r="K14" s="251">
        <v>9064.535</v>
      </c>
      <c r="L14" s="250" t="s">
        <v>245</v>
      </c>
      <c r="M14" s="344"/>
      <c r="N14" s="346"/>
      <c r="P14" s="344"/>
    </row>
    <row r="15" spans="1:15" ht="34.5" customHeight="1">
      <c r="A15" s="253">
        <v>1111</v>
      </c>
      <c r="B15" s="254" t="s">
        <v>131</v>
      </c>
      <c r="C15" s="255" t="s">
        <v>447</v>
      </c>
      <c r="D15" s="242">
        <f t="shared" si="0"/>
        <v>100</v>
      </c>
      <c r="E15" s="242">
        <v>100</v>
      </c>
      <c r="F15" s="242" t="s">
        <v>245</v>
      </c>
      <c r="G15" s="242">
        <f t="shared" si="1"/>
        <v>100</v>
      </c>
      <c r="H15" s="242">
        <v>100</v>
      </c>
      <c r="I15" s="244" t="s">
        <v>245</v>
      </c>
      <c r="J15" s="244">
        <f t="shared" si="2"/>
        <v>45.03</v>
      </c>
      <c r="K15" s="257">
        <v>45.03</v>
      </c>
      <c r="L15" s="256" t="s">
        <v>245</v>
      </c>
      <c r="M15" s="79"/>
      <c r="N15" s="79"/>
      <c r="O15" s="358"/>
    </row>
    <row r="16" spans="1:14" ht="27" customHeight="1">
      <c r="A16" s="253">
        <v>1112</v>
      </c>
      <c r="B16" s="254" t="s">
        <v>312</v>
      </c>
      <c r="C16" s="255" t="s">
        <v>447</v>
      </c>
      <c r="D16" s="242">
        <f t="shared" si="0"/>
        <v>5500</v>
      </c>
      <c r="E16" s="242">
        <v>5500</v>
      </c>
      <c r="F16" s="242" t="s">
        <v>245</v>
      </c>
      <c r="G16" s="242">
        <f t="shared" si="1"/>
        <v>5500</v>
      </c>
      <c r="H16" s="242">
        <v>5500</v>
      </c>
      <c r="I16" s="244" t="s">
        <v>245</v>
      </c>
      <c r="J16" s="244">
        <f t="shared" si="2"/>
        <v>6338.451</v>
      </c>
      <c r="K16" s="257">
        <v>6338.451</v>
      </c>
      <c r="L16" s="256" t="s">
        <v>245</v>
      </c>
      <c r="N16" s="79"/>
    </row>
    <row r="17" spans="1:15" ht="27" customHeight="1">
      <c r="A17" s="253">
        <v>1113</v>
      </c>
      <c r="B17" s="254" t="s">
        <v>1150</v>
      </c>
      <c r="C17" s="255"/>
      <c r="D17" s="242">
        <v>30600</v>
      </c>
      <c r="E17" s="242">
        <v>30600</v>
      </c>
      <c r="F17" s="242"/>
      <c r="G17" s="242">
        <v>30600</v>
      </c>
      <c r="H17" s="242">
        <v>30600</v>
      </c>
      <c r="I17" s="244"/>
      <c r="J17" s="244">
        <f>+K17</f>
        <v>10556.32</v>
      </c>
      <c r="K17" s="257">
        <v>10556.32</v>
      </c>
      <c r="L17" s="256"/>
      <c r="O17" s="79"/>
    </row>
    <row r="18" spans="1:14" s="88" customFormat="1" ht="18.75" customHeight="1">
      <c r="A18" s="240">
        <v>1120</v>
      </c>
      <c r="B18" s="258" t="s">
        <v>313</v>
      </c>
      <c r="C18" s="241">
        <v>7136</v>
      </c>
      <c r="D18" s="242">
        <f t="shared" si="0"/>
        <v>24270</v>
      </c>
      <c r="E18" s="242">
        <v>24270</v>
      </c>
      <c r="F18" s="242" t="s">
        <v>245</v>
      </c>
      <c r="G18" s="242">
        <f t="shared" si="1"/>
        <v>24270</v>
      </c>
      <c r="H18" s="242">
        <v>24270</v>
      </c>
      <c r="I18" s="244" t="s">
        <v>245</v>
      </c>
      <c r="J18" s="244">
        <f>+K18</f>
        <v>12723.615</v>
      </c>
      <c r="K18" s="244">
        <v>12723.615</v>
      </c>
      <c r="L18" s="242" t="s">
        <v>245</v>
      </c>
      <c r="N18" s="219"/>
    </row>
    <row r="19" spans="1:15" s="88" customFormat="1" ht="21.75" customHeight="1">
      <c r="A19" s="240">
        <v>1121</v>
      </c>
      <c r="B19" s="245" t="s">
        <v>18</v>
      </c>
      <c r="C19" s="241" t="s">
        <v>447</v>
      </c>
      <c r="D19" s="242">
        <f t="shared" si="0"/>
        <v>24270</v>
      </c>
      <c r="E19" s="242">
        <v>24270</v>
      </c>
      <c r="F19" s="242" t="s">
        <v>245</v>
      </c>
      <c r="G19" s="242">
        <f t="shared" si="1"/>
        <v>24270</v>
      </c>
      <c r="H19" s="242">
        <v>24270</v>
      </c>
      <c r="I19" s="244" t="s">
        <v>245</v>
      </c>
      <c r="J19" s="244">
        <f t="shared" si="2"/>
        <v>12723.615</v>
      </c>
      <c r="K19" s="244">
        <v>12723.615</v>
      </c>
      <c r="L19" s="242" t="s">
        <v>245</v>
      </c>
      <c r="N19" s="345"/>
      <c r="O19" s="219"/>
    </row>
    <row r="20" spans="1:12" s="88" customFormat="1" ht="44.25" customHeight="1">
      <c r="A20" s="240">
        <v>1130</v>
      </c>
      <c r="B20" s="258" t="s">
        <v>314</v>
      </c>
      <c r="C20" s="241">
        <v>7145</v>
      </c>
      <c r="D20" s="242">
        <f>+E20</f>
        <v>326</v>
      </c>
      <c r="E20" s="242">
        <v>326</v>
      </c>
      <c r="F20" s="242" t="s">
        <v>245</v>
      </c>
      <c r="G20" s="242">
        <f>+H20</f>
        <v>326</v>
      </c>
      <c r="H20" s="244">
        <v>326</v>
      </c>
      <c r="I20" s="244" t="s">
        <v>245</v>
      </c>
      <c r="J20" s="246">
        <f t="shared" si="2"/>
        <v>332</v>
      </c>
      <c r="K20" s="246">
        <v>332</v>
      </c>
      <c r="L20" s="242" t="s">
        <v>245</v>
      </c>
    </row>
    <row r="21" spans="1:12" s="88" customFormat="1" ht="56.25" customHeight="1">
      <c r="A21" s="259">
        <v>1131</v>
      </c>
      <c r="B21" s="258" t="s">
        <v>2</v>
      </c>
      <c r="C21" s="241">
        <v>7145</v>
      </c>
      <c r="D21" s="242">
        <f>+E21</f>
        <v>0</v>
      </c>
      <c r="E21" s="242">
        <v>0</v>
      </c>
      <c r="F21" s="242" t="s">
        <v>245</v>
      </c>
      <c r="G21" s="242">
        <f>+H21</f>
        <v>0</v>
      </c>
      <c r="H21" s="242">
        <v>0</v>
      </c>
      <c r="I21" s="244" t="s">
        <v>245</v>
      </c>
      <c r="J21" s="246">
        <v>0</v>
      </c>
      <c r="K21" s="242">
        <v>0</v>
      </c>
      <c r="L21" s="242" t="s">
        <v>245</v>
      </c>
    </row>
    <row r="22" spans="1:12" ht="46.5" customHeight="1">
      <c r="A22" s="260">
        <v>1132</v>
      </c>
      <c r="B22" s="254" t="s">
        <v>3</v>
      </c>
      <c r="C22" s="255" t="s">
        <v>447</v>
      </c>
      <c r="D22" s="242">
        <f t="shared" si="0"/>
        <v>50</v>
      </c>
      <c r="E22" s="242">
        <v>50</v>
      </c>
      <c r="F22" s="242" t="s">
        <v>245</v>
      </c>
      <c r="G22" s="242">
        <f>+H22</f>
        <v>50</v>
      </c>
      <c r="H22" s="242">
        <v>50</v>
      </c>
      <c r="I22" s="244" t="s">
        <v>245</v>
      </c>
      <c r="J22" s="261">
        <v>80</v>
      </c>
      <c r="K22" s="256">
        <v>80</v>
      </c>
      <c r="L22" s="256" t="s">
        <v>245</v>
      </c>
    </row>
    <row r="23" spans="1:12" ht="29.25" customHeight="1">
      <c r="A23" s="260">
        <v>1133</v>
      </c>
      <c r="B23" s="254" t="s">
        <v>4</v>
      </c>
      <c r="C23" s="255" t="s">
        <v>447</v>
      </c>
      <c r="D23" s="242">
        <f t="shared" si="0"/>
        <v>0</v>
      </c>
      <c r="E23" s="242"/>
      <c r="F23" s="242" t="s">
        <v>245</v>
      </c>
      <c r="G23" s="242">
        <f t="shared" si="1"/>
        <v>0</v>
      </c>
      <c r="H23" s="242"/>
      <c r="I23" s="244" t="s">
        <v>245</v>
      </c>
      <c r="J23" s="261">
        <f>+K23</f>
        <v>0</v>
      </c>
      <c r="K23" s="256">
        <v>0</v>
      </c>
      <c r="L23" s="256" t="s">
        <v>245</v>
      </c>
    </row>
    <row r="24" spans="1:12" ht="30" customHeight="1">
      <c r="A24" s="260">
        <v>1134</v>
      </c>
      <c r="B24" s="254" t="s">
        <v>316</v>
      </c>
      <c r="C24" s="255" t="s">
        <v>447</v>
      </c>
      <c r="D24" s="242">
        <f t="shared" si="0"/>
        <v>0</v>
      </c>
      <c r="E24" s="242">
        <v>0</v>
      </c>
      <c r="F24" s="242" t="s">
        <v>245</v>
      </c>
      <c r="G24" s="242">
        <f t="shared" si="1"/>
        <v>0</v>
      </c>
      <c r="H24" s="242">
        <v>0</v>
      </c>
      <c r="I24" s="244" t="s">
        <v>245</v>
      </c>
      <c r="J24" s="261">
        <f t="shared" si="2"/>
        <v>0</v>
      </c>
      <c r="K24" s="256">
        <v>0</v>
      </c>
      <c r="L24" s="256" t="s">
        <v>245</v>
      </c>
    </row>
    <row r="25" spans="1:12" ht="55.5" customHeight="1">
      <c r="A25" s="260">
        <v>1135</v>
      </c>
      <c r="B25" s="254" t="s">
        <v>132</v>
      </c>
      <c r="C25" s="255" t="s">
        <v>447</v>
      </c>
      <c r="D25" s="242">
        <f t="shared" si="0"/>
        <v>0</v>
      </c>
      <c r="E25" s="242">
        <v>0</v>
      </c>
      <c r="F25" s="242" t="s">
        <v>245</v>
      </c>
      <c r="G25" s="242">
        <f t="shared" si="1"/>
        <v>0</v>
      </c>
      <c r="H25" s="242">
        <v>0</v>
      </c>
      <c r="I25" s="244" t="s">
        <v>245</v>
      </c>
      <c r="J25" s="261">
        <f t="shared" si="2"/>
        <v>0</v>
      </c>
      <c r="K25" s="256">
        <v>0</v>
      </c>
      <c r="L25" s="256" t="s">
        <v>245</v>
      </c>
    </row>
    <row r="26" spans="1:12" ht="36.75" customHeight="1">
      <c r="A26" s="260">
        <v>1136</v>
      </c>
      <c r="B26" s="254" t="s">
        <v>116</v>
      </c>
      <c r="C26" s="255" t="s">
        <v>447</v>
      </c>
      <c r="D26" s="242">
        <f t="shared" si="0"/>
        <v>0</v>
      </c>
      <c r="E26" s="242">
        <v>0</v>
      </c>
      <c r="F26" s="242" t="s">
        <v>245</v>
      </c>
      <c r="G26" s="242">
        <f t="shared" si="1"/>
        <v>0</v>
      </c>
      <c r="H26" s="242">
        <v>0</v>
      </c>
      <c r="I26" s="244" t="s">
        <v>245</v>
      </c>
      <c r="J26" s="261">
        <f t="shared" si="2"/>
        <v>0</v>
      </c>
      <c r="K26" s="256">
        <v>0</v>
      </c>
      <c r="L26" s="256" t="s">
        <v>245</v>
      </c>
    </row>
    <row r="27" spans="1:12" ht="45.75" customHeight="1">
      <c r="A27" s="260">
        <v>1137</v>
      </c>
      <c r="B27" s="254" t="s">
        <v>117</v>
      </c>
      <c r="C27" s="255" t="s">
        <v>447</v>
      </c>
      <c r="D27" s="242">
        <f>+E27</f>
        <v>276</v>
      </c>
      <c r="E27" s="242">
        <v>276</v>
      </c>
      <c r="F27" s="242" t="s">
        <v>245</v>
      </c>
      <c r="G27" s="242">
        <f t="shared" si="1"/>
        <v>276</v>
      </c>
      <c r="H27" s="242">
        <v>276</v>
      </c>
      <c r="I27" s="244" t="s">
        <v>245</v>
      </c>
      <c r="J27" s="261">
        <v>252</v>
      </c>
      <c r="K27" s="256">
        <v>252</v>
      </c>
      <c r="L27" s="256" t="s">
        <v>245</v>
      </c>
    </row>
    <row r="28" spans="1:12" ht="26.25" customHeight="1">
      <c r="A28" s="260">
        <v>1138</v>
      </c>
      <c r="B28" s="254" t="s">
        <v>118</v>
      </c>
      <c r="C28" s="255" t="s">
        <v>447</v>
      </c>
      <c r="D28" s="242">
        <f t="shared" si="0"/>
        <v>0</v>
      </c>
      <c r="E28" s="242">
        <v>0</v>
      </c>
      <c r="F28" s="242" t="s">
        <v>245</v>
      </c>
      <c r="G28" s="242">
        <f t="shared" si="1"/>
        <v>0</v>
      </c>
      <c r="H28" s="242">
        <v>0</v>
      </c>
      <c r="I28" s="244" t="s">
        <v>245</v>
      </c>
      <c r="J28" s="261">
        <f t="shared" si="2"/>
        <v>0</v>
      </c>
      <c r="K28" s="256">
        <v>0</v>
      </c>
      <c r="L28" s="256" t="s">
        <v>245</v>
      </c>
    </row>
    <row r="29" spans="1:12" ht="58.5" customHeight="1">
      <c r="A29" s="260">
        <v>1139</v>
      </c>
      <c r="B29" s="254" t="s">
        <v>391</v>
      </c>
      <c r="C29" s="255" t="s">
        <v>447</v>
      </c>
      <c r="D29" s="242">
        <f t="shared" si="0"/>
        <v>0</v>
      </c>
      <c r="E29" s="242">
        <v>0</v>
      </c>
      <c r="F29" s="242" t="s">
        <v>245</v>
      </c>
      <c r="G29" s="242">
        <f t="shared" si="1"/>
        <v>0</v>
      </c>
      <c r="H29" s="242">
        <v>0</v>
      </c>
      <c r="I29" s="244" t="s">
        <v>245</v>
      </c>
      <c r="J29" s="261">
        <f t="shared" si="2"/>
        <v>0</v>
      </c>
      <c r="K29" s="256">
        <v>0</v>
      </c>
      <c r="L29" s="256" t="s">
        <v>245</v>
      </c>
    </row>
    <row r="30" spans="1:12" ht="59.25" customHeight="1">
      <c r="A30" s="260">
        <v>1140</v>
      </c>
      <c r="B30" s="254" t="s">
        <v>392</v>
      </c>
      <c r="C30" s="255" t="s">
        <v>447</v>
      </c>
      <c r="D30" s="242">
        <f t="shared" si="0"/>
        <v>0</v>
      </c>
      <c r="E30" s="242">
        <v>0</v>
      </c>
      <c r="F30" s="242" t="s">
        <v>245</v>
      </c>
      <c r="G30" s="242">
        <v>0</v>
      </c>
      <c r="H30" s="242">
        <v>0</v>
      </c>
      <c r="I30" s="244" t="s">
        <v>245</v>
      </c>
      <c r="J30" s="261">
        <v>0</v>
      </c>
      <c r="K30" s="256">
        <v>0</v>
      </c>
      <c r="L30" s="256" t="s">
        <v>245</v>
      </c>
    </row>
    <row r="31" spans="1:12" ht="25.5" customHeight="1" hidden="1">
      <c r="A31" s="260">
        <v>1141</v>
      </c>
      <c r="B31" s="254" t="s">
        <v>393</v>
      </c>
      <c r="C31" s="255" t="s">
        <v>447</v>
      </c>
      <c r="D31" s="242">
        <f t="shared" si="0"/>
        <v>0</v>
      </c>
      <c r="E31" s="242">
        <v>0</v>
      </c>
      <c r="F31" s="242" t="s">
        <v>245</v>
      </c>
      <c r="G31" s="242">
        <f t="shared" si="1"/>
        <v>0</v>
      </c>
      <c r="H31" s="242">
        <v>0</v>
      </c>
      <c r="I31" s="244" t="s">
        <v>245</v>
      </c>
      <c r="J31" s="261">
        <f t="shared" si="2"/>
        <v>0</v>
      </c>
      <c r="K31" s="256">
        <v>0</v>
      </c>
      <c r="L31" s="256" t="s">
        <v>245</v>
      </c>
    </row>
    <row r="32" spans="1:12" ht="26.25" customHeight="1">
      <c r="A32" s="260">
        <v>1142</v>
      </c>
      <c r="B32" s="254" t="s">
        <v>394</v>
      </c>
      <c r="C32" s="255" t="s">
        <v>447</v>
      </c>
      <c r="D32" s="242">
        <f t="shared" si="0"/>
        <v>0</v>
      </c>
      <c r="E32" s="242">
        <v>0</v>
      </c>
      <c r="F32" s="242" t="s">
        <v>245</v>
      </c>
      <c r="G32" s="242">
        <f t="shared" si="1"/>
        <v>0</v>
      </c>
      <c r="H32" s="242">
        <v>0</v>
      </c>
      <c r="I32" s="244" t="s">
        <v>245</v>
      </c>
      <c r="J32" s="261">
        <f t="shared" si="2"/>
        <v>0</v>
      </c>
      <c r="K32" s="256">
        <v>0</v>
      </c>
      <c r="L32" s="256" t="s">
        <v>245</v>
      </c>
    </row>
    <row r="33" spans="1:12" ht="25.5" customHeight="1">
      <c r="A33" s="260">
        <v>1143</v>
      </c>
      <c r="B33" s="254" t="s">
        <v>24</v>
      </c>
      <c r="C33" s="255" t="s">
        <v>447</v>
      </c>
      <c r="D33" s="242">
        <f t="shared" si="0"/>
        <v>0</v>
      </c>
      <c r="E33" s="242">
        <v>0</v>
      </c>
      <c r="F33" s="242" t="s">
        <v>245</v>
      </c>
      <c r="G33" s="242">
        <f t="shared" si="1"/>
        <v>0</v>
      </c>
      <c r="H33" s="244">
        <v>0</v>
      </c>
      <c r="I33" s="244" t="s">
        <v>245</v>
      </c>
      <c r="J33" s="261">
        <f t="shared" si="2"/>
        <v>0</v>
      </c>
      <c r="K33" s="256">
        <v>0</v>
      </c>
      <c r="L33" s="256" t="s">
        <v>245</v>
      </c>
    </row>
    <row r="34" spans="1:12" ht="47.25" customHeight="1">
      <c r="A34" s="260">
        <v>1144</v>
      </c>
      <c r="B34" s="254" t="s">
        <v>395</v>
      </c>
      <c r="C34" s="255" t="s">
        <v>447</v>
      </c>
      <c r="D34" s="242">
        <f t="shared" si="0"/>
        <v>0</v>
      </c>
      <c r="E34" s="242">
        <v>0</v>
      </c>
      <c r="F34" s="242" t="s">
        <v>245</v>
      </c>
      <c r="G34" s="242">
        <f t="shared" si="1"/>
        <v>0</v>
      </c>
      <c r="H34" s="242">
        <v>0</v>
      </c>
      <c r="I34" s="244" t="s">
        <v>245</v>
      </c>
      <c r="J34" s="261">
        <f>+K34</f>
        <v>0</v>
      </c>
      <c r="K34" s="256">
        <v>0</v>
      </c>
      <c r="L34" s="256" t="s">
        <v>245</v>
      </c>
    </row>
    <row r="35" spans="1:12" ht="27" customHeight="1" hidden="1">
      <c r="A35" s="260">
        <v>1145</v>
      </c>
      <c r="B35" s="254" t="s">
        <v>396</v>
      </c>
      <c r="C35" s="255" t="s">
        <v>447</v>
      </c>
      <c r="D35" s="242">
        <f t="shared" si="0"/>
        <v>0</v>
      </c>
      <c r="E35" s="242">
        <v>0</v>
      </c>
      <c r="F35" s="242" t="s">
        <v>245</v>
      </c>
      <c r="G35" s="242">
        <f t="shared" si="1"/>
        <v>0</v>
      </c>
      <c r="H35" s="242">
        <v>0</v>
      </c>
      <c r="I35" s="244" t="s">
        <v>245</v>
      </c>
      <c r="J35" s="261">
        <f t="shared" si="2"/>
        <v>0</v>
      </c>
      <c r="K35" s="256">
        <v>0</v>
      </c>
      <c r="L35" s="256" t="s">
        <v>245</v>
      </c>
    </row>
    <row r="36" spans="1:12" ht="27" customHeight="1">
      <c r="A36" s="260">
        <v>1150</v>
      </c>
      <c r="B36" s="254" t="s">
        <v>397</v>
      </c>
      <c r="C36" s="255">
        <v>7146</v>
      </c>
      <c r="D36" s="242">
        <f t="shared" si="0"/>
        <v>0</v>
      </c>
      <c r="E36" s="242">
        <v>0</v>
      </c>
      <c r="F36" s="242" t="s">
        <v>245</v>
      </c>
      <c r="G36" s="242">
        <f t="shared" si="1"/>
        <v>0</v>
      </c>
      <c r="H36" s="242">
        <v>0</v>
      </c>
      <c r="I36" s="244" t="s">
        <v>245</v>
      </c>
      <c r="J36" s="261">
        <f t="shared" si="2"/>
        <v>0</v>
      </c>
      <c r="K36" s="256">
        <v>0</v>
      </c>
      <c r="L36" s="256" t="s">
        <v>245</v>
      </c>
    </row>
    <row r="37" spans="1:12" ht="44.25" customHeight="1">
      <c r="A37" s="260">
        <v>1151</v>
      </c>
      <c r="B37" s="254" t="s">
        <v>1031</v>
      </c>
      <c r="C37" s="255" t="s">
        <v>447</v>
      </c>
      <c r="D37" s="242">
        <f t="shared" si="0"/>
        <v>0</v>
      </c>
      <c r="E37" s="242">
        <v>0</v>
      </c>
      <c r="F37" s="242" t="s">
        <v>245</v>
      </c>
      <c r="G37" s="242">
        <f t="shared" si="1"/>
        <v>0</v>
      </c>
      <c r="H37" s="242">
        <v>0</v>
      </c>
      <c r="I37" s="244" t="s">
        <v>245</v>
      </c>
      <c r="J37" s="261">
        <f t="shared" si="2"/>
        <v>0</v>
      </c>
      <c r="K37" s="256">
        <v>0</v>
      </c>
      <c r="L37" s="256" t="s">
        <v>245</v>
      </c>
    </row>
    <row r="38" spans="1:12" ht="18.75" customHeight="1">
      <c r="A38" s="260">
        <v>1152</v>
      </c>
      <c r="B38" s="254" t="s">
        <v>133</v>
      </c>
      <c r="C38" s="255" t="s">
        <v>447</v>
      </c>
      <c r="D38" s="242">
        <f t="shared" si="0"/>
        <v>0</v>
      </c>
      <c r="E38" s="242">
        <v>0</v>
      </c>
      <c r="F38" s="242" t="s">
        <v>245</v>
      </c>
      <c r="G38" s="242">
        <f t="shared" si="1"/>
        <v>0</v>
      </c>
      <c r="H38" s="242">
        <v>0</v>
      </c>
      <c r="I38" s="244" t="s">
        <v>245</v>
      </c>
      <c r="J38" s="261">
        <f t="shared" si="2"/>
        <v>0</v>
      </c>
      <c r="K38" s="256">
        <v>0</v>
      </c>
      <c r="L38" s="256" t="s">
        <v>245</v>
      </c>
    </row>
    <row r="39" spans="1:12" ht="26.25" customHeight="1">
      <c r="A39" s="260">
        <v>1153</v>
      </c>
      <c r="B39" s="254" t="s">
        <v>134</v>
      </c>
      <c r="C39" s="255" t="s">
        <v>447</v>
      </c>
      <c r="D39" s="242">
        <f t="shared" si="0"/>
        <v>0</v>
      </c>
      <c r="E39" s="242">
        <v>0</v>
      </c>
      <c r="F39" s="242" t="s">
        <v>245</v>
      </c>
      <c r="G39" s="242">
        <f t="shared" si="1"/>
        <v>0</v>
      </c>
      <c r="H39" s="242">
        <v>0</v>
      </c>
      <c r="I39" s="244" t="s">
        <v>245</v>
      </c>
      <c r="J39" s="261">
        <f t="shared" si="2"/>
        <v>0</v>
      </c>
      <c r="K39" s="256">
        <v>0</v>
      </c>
      <c r="L39" s="256" t="s">
        <v>245</v>
      </c>
    </row>
    <row r="40" spans="1:12" ht="22.5" customHeight="1">
      <c r="A40" s="260">
        <v>1160</v>
      </c>
      <c r="B40" s="254" t="s">
        <v>19</v>
      </c>
      <c r="C40" s="255">
        <v>7161</v>
      </c>
      <c r="D40" s="242">
        <f t="shared" si="0"/>
        <v>0</v>
      </c>
      <c r="E40" s="242">
        <v>0</v>
      </c>
      <c r="F40" s="242" t="s">
        <v>245</v>
      </c>
      <c r="G40" s="242">
        <f t="shared" si="1"/>
        <v>0</v>
      </c>
      <c r="H40" s="242">
        <v>0</v>
      </c>
      <c r="I40" s="244" t="s">
        <v>245</v>
      </c>
      <c r="J40" s="261">
        <f t="shared" si="2"/>
        <v>0</v>
      </c>
      <c r="K40" s="256">
        <v>0</v>
      </c>
      <c r="L40" s="256" t="s">
        <v>245</v>
      </c>
    </row>
    <row r="41" spans="1:12" ht="48" customHeight="1" hidden="1">
      <c r="A41" s="260">
        <v>1161</v>
      </c>
      <c r="B41" s="254" t="s">
        <v>226</v>
      </c>
      <c r="C41" s="255" t="s">
        <v>447</v>
      </c>
      <c r="D41" s="242">
        <f t="shared" si="0"/>
        <v>0</v>
      </c>
      <c r="E41" s="242"/>
      <c r="F41" s="242" t="s">
        <v>245</v>
      </c>
      <c r="G41" s="242">
        <f t="shared" si="1"/>
        <v>0</v>
      </c>
      <c r="H41" s="242">
        <v>0</v>
      </c>
      <c r="I41" s="244" t="s">
        <v>245</v>
      </c>
      <c r="J41" s="261">
        <f t="shared" si="2"/>
        <v>0</v>
      </c>
      <c r="K41" s="256">
        <v>0</v>
      </c>
      <c r="L41" s="256" t="s">
        <v>245</v>
      </c>
    </row>
    <row r="42" spans="1:12" ht="21.75" customHeight="1" hidden="1">
      <c r="A42" s="260">
        <v>1162</v>
      </c>
      <c r="B42" s="254" t="s">
        <v>5</v>
      </c>
      <c r="C42" s="255" t="s">
        <v>447</v>
      </c>
      <c r="D42" s="242">
        <f t="shared" si="0"/>
        <v>0</v>
      </c>
      <c r="E42" s="242"/>
      <c r="F42" s="242" t="s">
        <v>245</v>
      </c>
      <c r="G42" s="242">
        <f t="shared" si="1"/>
        <v>0</v>
      </c>
      <c r="H42" s="242">
        <v>0</v>
      </c>
      <c r="I42" s="244" t="s">
        <v>245</v>
      </c>
      <c r="J42" s="261">
        <f t="shared" si="2"/>
        <v>0</v>
      </c>
      <c r="K42" s="256">
        <v>0</v>
      </c>
      <c r="L42" s="256" t="s">
        <v>245</v>
      </c>
    </row>
    <row r="43" spans="1:12" ht="16.5" customHeight="1" hidden="1">
      <c r="A43" s="260">
        <v>1163</v>
      </c>
      <c r="B43" s="254" t="s">
        <v>398</v>
      </c>
      <c r="C43" s="255" t="s">
        <v>447</v>
      </c>
      <c r="D43" s="242">
        <f t="shared" si="0"/>
        <v>0</v>
      </c>
      <c r="E43" s="242"/>
      <c r="F43" s="242" t="s">
        <v>245</v>
      </c>
      <c r="G43" s="242">
        <f t="shared" si="1"/>
        <v>0</v>
      </c>
      <c r="H43" s="242">
        <v>0</v>
      </c>
      <c r="I43" s="244" t="s">
        <v>245</v>
      </c>
      <c r="J43" s="261">
        <f t="shared" si="2"/>
        <v>0</v>
      </c>
      <c r="K43" s="256">
        <v>0</v>
      </c>
      <c r="L43" s="256" t="s">
        <v>245</v>
      </c>
    </row>
    <row r="44" spans="1:12" ht="48.75" customHeight="1" hidden="1">
      <c r="A44" s="260">
        <v>1164</v>
      </c>
      <c r="B44" s="254" t="s">
        <v>490</v>
      </c>
      <c r="C44" s="255" t="s">
        <v>447</v>
      </c>
      <c r="D44" s="242">
        <f t="shared" si="0"/>
        <v>0</v>
      </c>
      <c r="E44" s="242"/>
      <c r="F44" s="242" t="s">
        <v>245</v>
      </c>
      <c r="G44" s="242">
        <f t="shared" si="1"/>
        <v>0</v>
      </c>
      <c r="H44" s="242">
        <v>0</v>
      </c>
      <c r="I44" s="244" t="s">
        <v>245</v>
      </c>
      <c r="J44" s="261">
        <f t="shared" si="2"/>
        <v>0</v>
      </c>
      <c r="K44" s="256">
        <v>0</v>
      </c>
      <c r="L44" s="256" t="s">
        <v>245</v>
      </c>
    </row>
    <row r="45" spans="1:12" ht="59.25" customHeight="1" hidden="1">
      <c r="A45" s="260">
        <v>1165</v>
      </c>
      <c r="B45" s="254" t="s">
        <v>340</v>
      </c>
      <c r="C45" s="255" t="s">
        <v>447</v>
      </c>
      <c r="D45" s="242">
        <f t="shared" si="0"/>
        <v>0</v>
      </c>
      <c r="E45" s="242"/>
      <c r="F45" s="242" t="s">
        <v>245</v>
      </c>
      <c r="G45" s="242">
        <f t="shared" si="1"/>
        <v>0</v>
      </c>
      <c r="H45" s="242">
        <v>0</v>
      </c>
      <c r="I45" s="244" t="s">
        <v>245</v>
      </c>
      <c r="J45" s="261">
        <f t="shared" si="2"/>
        <v>0</v>
      </c>
      <c r="K45" s="256">
        <v>0</v>
      </c>
      <c r="L45" s="256" t="s">
        <v>245</v>
      </c>
    </row>
    <row r="46" spans="1:12" s="252" customFormat="1" ht="37.5" customHeight="1">
      <c r="A46" s="262">
        <v>1200</v>
      </c>
      <c r="B46" s="263" t="s">
        <v>20</v>
      </c>
      <c r="C46" s="249">
        <v>7300</v>
      </c>
      <c r="D46" s="242">
        <f>+E46+F46</f>
        <v>210415.2</v>
      </c>
      <c r="E46" s="242">
        <v>136718.9</v>
      </c>
      <c r="F46" s="242">
        <v>73696.3</v>
      </c>
      <c r="G46" s="242">
        <f>+H46+I46</f>
        <v>388268.9</v>
      </c>
      <c r="H46" s="242">
        <f>+H55</f>
        <v>136718.9</v>
      </c>
      <c r="I46" s="251">
        <f>+I63</f>
        <v>251550</v>
      </c>
      <c r="J46" s="264">
        <f>+K46+L46</f>
        <v>150429.7</v>
      </c>
      <c r="K46" s="250">
        <v>102539.2</v>
      </c>
      <c r="L46" s="250">
        <v>47890.5</v>
      </c>
    </row>
    <row r="47" spans="1:12" s="252" customFormat="1" ht="23.25" customHeight="1">
      <c r="A47" s="262">
        <v>1210</v>
      </c>
      <c r="B47" s="265" t="s">
        <v>6</v>
      </c>
      <c r="C47" s="249">
        <v>7311</v>
      </c>
      <c r="D47" s="242">
        <f t="shared" si="0"/>
        <v>0</v>
      </c>
      <c r="E47" s="242">
        <v>0</v>
      </c>
      <c r="F47" s="242" t="s">
        <v>245</v>
      </c>
      <c r="G47" s="250">
        <f>+H47</f>
        <v>0</v>
      </c>
      <c r="H47" s="250">
        <v>0</v>
      </c>
      <c r="I47" s="251" t="s">
        <v>245</v>
      </c>
      <c r="J47" s="264">
        <f t="shared" si="2"/>
        <v>0</v>
      </c>
      <c r="K47" s="250">
        <v>0</v>
      </c>
      <c r="L47" s="250" t="s">
        <v>245</v>
      </c>
    </row>
    <row r="48" spans="1:12" s="252" customFormat="1" ht="34.5" customHeight="1">
      <c r="A48" s="262">
        <v>1211</v>
      </c>
      <c r="B48" s="263" t="s">
        <v>227</v>
      </c>
      <c r="C48" s="249" t="s">
        <v>447</v>
      </c>
      <c r="D48" s="242">
        <f t="shared" si="0"/>
        <v>0</v>
      </c>
      <c r="E48" s="242">
        <v>0</v>
      </c>
      <c r="F48" s="242" t="s">
        <v>245</v>
      </c>
      <c r="G48" s="250">
        <f aca="true" t="shared" si="3" ref="G48:G54">+H48</f>
        <v>0</v>
      </c>
      <c r="H48" s="250">
        <v>0</v>
      </c>
      <c r="I48" s="251" t="s">
        <v>245</v>
      </c>
      <c r="J48" s="264" t="str">
        <f t="shared" si="2"/>
        <v>X</v>
      </c>
      <c r="K48" s="250" t="s">
        <v>245</v>
      </c>
      <c r="L48" s="250" t="s">
        <v>245</v>
      </c>
    </row>
    <row r="49" spans="1:12" s="252" customFormat="1" ht="18.75" customHeight="1">
      <c r="A49" s="262">
        <v>1220</v>
      </c>
      <c r="B49" s="263" t="s">
        <v>341</v>
      </c>
      <c r="C49" s="249">
        <v>7312</v>
      </c>
      <c r="D49" s="242">
        <f t="shared" si="0"/>
        <v>0</v>
      </c>
      <c r="E49" s="242">
        <v>0</v>
      </c>
      <c r="F49" s="242" t="s">
        <v>245</v>
      </c>
      <c r="G49" s="250">
        <f t="shared" si="3"/>
        <v>0</v>
      </c>
      <c r="H49" s="250">
        <v>0</v>
      </c>
      <c r="I49" s="251" t="s">
        <v>245</v>
      </c>
      <c r="J49" s="264">
        <f t="shared" si="2"/>
        <v>0</v>
      </c>
      <c r="K49" s="250">
        <v>0</v>
      </c>
      <c r="L49" s="250" t="s">
        <v>245</v>
      </c>
    </row>
    <row r="50" spans="1:12" s="252" customFormat="1" ht="31.5" customHeight="1">
      <c r="A50" s="262">
        <v>1221</v>
      </c>
      <c r="B50" s="263" t="s">
        <v>7</v>
      </c>
      <c r="C50" s="249" t="s">
        <v>447</v>
      </c>
      <c r="D50" s="242">
        <f t="shared" si="0"/>
        <v>0</v>
      </c>
      <c r="E50" s="242">
        <v>0</v>
      </c>
      <c r="F50" s="242" t="s">
        <v>245</v>
      </c>
      <c r="G50" s="250">
        <f t="shared" si="3"/>
        <v>0</v>
      </c>
      <c r="H50" s="250">
        <v>0</v>
      </c>
      <c r="I50" s="251" t="s">
        <v>245</v>
      </c>
      <c r="J50" s="264">
        <f t="shared" si="2"/>
        <v>0</v>
      </c>
      <c r="K50" s="250">
        <v>0</v>
      </c>
      <c r="L50" s="250" t="s">
        <v>245</v>
      </c>
    </row>
    <row r="51" spans="1:12" s="252" customFormat="1" ht="37.5" customHeight="1">
      <c r="A51" s="262">
        <v>1230</v>
      </c>
      <c r="B51" s="263" t="s">
        <v>342</v>
      </c>
      <c r="C51" s="249">
        <v>7321</v>
      </c>
      <c r="D51" s="242">
        <f t="shared" si="0"/>
        <v>0</v>
      </c>
      <c r="E51" s="242">
        <v>0</v>
      </c>
      <c r="F51" s="242" t="s">
        <v>245</v>
      </c>
      <c r="G51" s="250">
        <f t="shared" si="3"/>
        <v>0</v>
      </c>
      <c r="H51" s="250">
        <v>0</v>
      </c>
      <c r="I51" s="251" t="s">
        <v>245</v>
      </c>
      <c r="J51" s="264">
        <f t="shared" si="2"/>
        <v>0</v>
      </c>
      <c r="K51" s="250">
        <v>0</v>
      </c>
      <c r="L51" s="250" t="s">
        <v>245</v>
      </c>
    </row>
    <row r="52" spans="1:12" s="252" customFormat="1" ht="42" customHeight="1">
      <c r="A52" s="262">
        <v>1231</v>
      </c>
      <c r="B52" s="263" t="s">
        <v>228</v>
      </c>
      <c r="C52" s="249" t="s">
        <v>447</v>
      </c>
      <c r="D52" s="242">
        <f t="shared" si="0"/>
        <v>0</v>
      </c>
      <c r="E52" s="242">
        <v>0</v>
      </c>
      <c r="F52" s="242" t="s">
        <v>245</v>
      </c>
      <c r="G52" s="250">
        <f t="shared" si="3"/>
        <v>0</v>
      </c>
      <c r="H52" s="250">
        <v>0</v>
      </c>
      <c r="I52" s="251" t="s">
        <v>245</v>
      </c>
      <c r="J52" s="264">
        <f t="shared" si="2"/>
        <v>0</v>
      </c>
      <c r="K52" s="250">
        <v>0</v>
      </c>
      <c r="L52" s="250" t="s">
        <v>245</v>
      </c>
    </row>
    <row r="53" spans="1:12" s="252" customFormat="1" ht="24.75" customHeight="1">
      <c r="A53" s="262">
        <v>1240</v>
      </c>
      <c r="B53" s="263" t="s">
        <v>343</v>
      </c>
      <c r="C53" s="249">
        <v>7322</v>
      </c>
      <c r="D53" s="242">
        <f t="shared" si="0"/>
        <v>0</v>
      </c>
      <c r="E53" s="242">
        <v>0</v>
      </c>
      <c r="F53" s="242" t="s">
        <v>245</v>
      </c>
      <c r="G53" s="250">
        <f t="shared" si="3"/>
        <v>0</v>
      </c>
      <c r="H53" s="250">
        <v>0</v>
      </c>
      <c r="I53" s="251" t="s">
        <v>245</v>
      </c>
      <c r="J53" s="264">
        <v>1200</v>
      </c>
      <c r="K53" s="250">
        <v>0</v>
      </c>
      <c r="L53" s="250">
        <v>1200</v>
      </c>
    </row>
    <row r="54" spans="1:12" s="252" customFormat="1" ht="72">
      <c r="A54" s="262">
        <v>1241</v>
      </c>
      <c r="B54" s="263" t="s">
        <v>567</v>
      </c>
      <c r="C54" s="249" t="s">
        <v>447</v>
      </c>
      <c r="D54" s="242">
        <f t="shared" si="0"/>
        <v>0</v>
      </c>
      <c r="E54" s="242">
        <v>0</v>
      </c>
      <c r="F54" s="242" t="s">
        <v>245</v>
      </c>
      <c r="G54" s="250">
        <f t="shared" si="3"/>
        <v>0</v>
      </c>
      <c r="H54" s="250">
        <v>0</v>
      </c>
      <c r="I54" s="251" t="s">
        <v>245</v>
      </c>
      <c r="J54" s="264">
        <v>1200</v>
      </c>
      <c r="K54" s="250">
        <v>0</v>
      </c>
      <c r="L54" s="250">
        <v>1200</v>
      </c>
    </row>
    <row r="55" spans="1:12" s="252" customFormat="1" ht="36" customHeight="1">
      <c r="A55" s="262">
        <v>1250</v>
      </c>
      <c r="B55" s="263" t="s">
        <v>656</v>
      </c>
      <c r="C55" s="249">
        <v>7331</v>
      </c>
      <c r="D55" s="242">
        <f t="shared" si="0"/>
        <v>136718.9</v>
      </c>
      <c r="E55" s="242">
        <v>136718.9</v>
      </c>
      <c r="F55" s="242" t="s">
        <v>245</v>
      </c>
      <c r="G55" s="250">
        <f>+H55</f>
        <v>136718.9</v>
      </c>
      <c r="H55" s="250">
        <v>136718.9</v>
      </c>
      <c r="I55" s="251" t="s">
        <v>245</v>
      </c>
      <c r="J55" s="250">
        <f>+J56+J57+J60+J61</f>
        <v>102539.2</v>
      </c>
      <c r="K55" s="250">
        <f>+J55</f>
        <v>102539.2</v>
      </c>
      <c r="L55" s="250" t="s">
        <v>245</v>
      </c>
    </row>
    <row r="56" spans="1:12" s="252" customFormat="1" ht="63" customHeight="1">
      <c r="A56" s="262">
        <v>1251</v>
      </c>
      <c r="B56" s="263" t="s">
        <v>657</v>
      </c>
      <c r="C56" s="249" t="s">
        <v>447</v>
      </c>
      <c r="D56" s="242">
        <f t="shared" si="0"/>
        <v>136718.9</v>
      </c>
      <c r="E56" s="242">
        <v>136718.9</v>
      </c>
      <c r="F56" s="242" t="s">
        <v>245</v>
      </c>
      <c r="G56" s="250">
        <f>+H56</f>
        <v>136718.9</v>
      </c>
      <c r="H56" s="250">
        <v>136718.9</v>
      </c>
      <c r="I56" s="251" t="s">
        <v>245</v>
      </c>
      <c r="J56" s="264">
        <f>+K56</f>
        <v>102539.2</v>
      </c>
      <c r="K56" s="250">
        <v>102539.2</v>
      </c>
      <c r="L56" s="250" t="s">
        <v>245</v>
      </c>
    </row>
    <row r="57" spans="1:12" s="252" customFormat="1" ht="41.25" customHeight="1">
      <c r="A57" s="262">
        <v>1254</v>
      </c>
      <c r="B57" s="263" t="s">
        <v>491</v>
      </c>
      <c r="C57" s="249" t="s">
        <v>447</v>
      </c>
      <c r="D57" s="242">
        <f t="shared" si="0"/>
        <v>0</v>
      </c>
      <c r="E57" s="242">
        <v>0</v>
      </c>
      <c r="F57" s="242" t="s">
        <v>245</v>
      </c>
      <c r="G57" s="250">
        <f aca="true" t="shared" si="4" ref="G57:G62">+H57</f>
        <v>0</v>
      </c>
      <c r="H57" s="250"/>
      <c r="I57" s="251" t="s">
        <v>245</v>
      </c>
      <c r="J57" s="264">
        <f>+K57</f>
        <v>0</v>
      </c>
      <c r="K57" s="250">
        <f>+K58+K59</f>
        <v>0</v>
      </c>
      <c r="L57" s="250" t="s">
        <v>245</v>
      </c>
    </row>
    <row r="58" spans="1:12" s="252" customFormat="1" ht="72">
      <c r="A58" s="262">
        <v>1255</v>
      </c>
      <c r="B58" s="263" t="s">
        <v>8</v>
      </c>
      <c r="C58" s="249" t="s">
        <v>447</v>
      </c>
      <c r="D58" s="242">
        <f t="shared" si="0"/>
        <v>0</v>
      </c>
      <c r="E58" s="242">
        <v>0</v>
      </c>
      <c r="F58" s="242" t="s">
        <v>245</v>
      </c>
      <c r="G58" s="250">
        <f t="shared" si="4"/>
        <v>0</v>
      </c>
      <c r="H58" s="250">
        <v>0</v>
      </c>
      <c r="I58" s="251" t="s">
        <v>245</v>
      </c>
      <c r="J58" s="264">
        <f t="shared" si="2"/>
        <v>0</v>
      </c>
      <c r="K58" s="250">
        <v>0</v>
      </c>
      <c r="L58" s="250" t="s">
        <v>245</v>
      </c>
    </row>
    <row r="59" spans="1:12" s="252" customFormat="1" ht="21.75" customHeight="1">
      <c r="A59" s="262">
        <v>1256</v>
      </c>
      <c r="B59" s="263" t="s">
        <v>344</v>
      </c>
      <c r="C59" s="249" t="s">
        <v>447</v>
      </c>
      <c r="D59" s="242">
        <f t="shared" si="0"/>
        <v>0</v>
      </c>
      <c r="E59" s="242">
        <v>0</v>
      </c>
      <c r="F59" s="242" t="s">
        <v>245</v>
      </c>
      <c r="G59" s="250">
        <f t="shared" si="4"/>
        <v>0</v>
      </c>
      <c r="H59" s="250"/>
      <c r="I59" s="251" t="s">
        <v>245</v>
      </c>
      <c r="J59" s="264">
        <f t="shared" si="2"/>
        <v>0</v>
      </c>
      <c r="K59" s="250"/>
      <c r="L59" s="250" t="s">
        <v>245</v>
      </c>
    </row>
    <row r="60" spans="1:12" s="252" customFormat="1" ht="24.75" customHeight="1">
      <c r="A60" s="262">
        <v>1257</v>
      </c>
      <c r="B60" s="263" t="s">
        <v>345</v>
      </c>
      <c r="C60" s="249" t="s">
        <v>447</v>
      </c>
      <c r="D60" s="242">
        <f t="shared" si="0"/>
        <v>0</v>
      </c>
      <c r="E60" s="242">
        <v>0</v>
      </c>
      <c r="F60" s="242" t="s">
        <v>245</v>
      </c>
      <c r="G60" s="250">
        <f t="shared" si="4"/>
        <v>0</v>
      </c>
      <c r="H60" s="250"/>
      <c r="I60" s="251" t="s">
        <v>245</v>
      </c>
      <c r="J60" s="264">
        <f>+K60+L60</f>
        <v>0</v>
      </c>
      <c r="K60" s="250"/>
      <c r="L60" s="250"/>
    </row>
    <row r="61" spans="1:12" s="252" customFormat="1" ht="18.75" customHeight="1">
      <c r="A61" s="262">
        <v>1258</v>
      </c>
      <c r="B61" s="263" t="s">
        <v>346</v>
      </c>
      <c r="C61" s="249" t="s">
        <v>447</v>
      </c>
      <c r="D61" s="242">
        <f t="shared" si="0"/>
        <v>0</v>
      </c>
      <c r="E61" s="242">
        <v>0</v>
      </c>
      <c r="F61" s="242" t="s">
        <v>245</v>
      </c>
      <c r="G61" s="250">
        <f t="shared" si="4"/>
        <v>0</v>
      </c>
      <c r="H61" s="250">
        <v>0</v>
      </c>
      <c r="I61" s="251" t="s">
        <v>245</v>
      </c>
      <c r="J61" s="264">
        <f>+K61+L61</f>
        <v>0</v>
      </c>
      <c r="K61" s="250">
        <v>0</v>
      </c>
      <c r="L61" s="250"/>
    </row>
    <row r="62" spans="1:12" s="252" customFormat="1" ht="19.5" customHeight="1">
      <c r="A62" s="262">
        <v>1259</v>
      </c>
      <c r="B62" s="263" t="s">
        <v>556</v>
      </c>
      <c r="C62" s="249" t="s">
        <v>447</v>
      </c>
      <c r="D62" s="242">
        <f t="shared" si="0"/>
        <v>0</v>
      </c>
      <c r="E62" s="242">
        <v>0</v>
      </c>
      <c r="F62" s="242" t="s">
        <v>245</v>
      </c>
      <c r="G62" s="250">
        <f t="shared" si="4"/>
        <v>0</v>
      </c>
      <c r="H62" s="250">
        <v>0</v>
      </c>
      <c r="I62" s="251" t="s">
        <v>245</v>
      </c>
      <c r="J62" s="264">
        <f>+K62+L62</f>
        <v>0</v>
      </c>
      <c r="K62" s="250">
        <v>0</v>
      </c>
      <c r="L62" s="250"/>
    </row>
    <row r="63" spans="1:12" s="252" customFormat="1" ht="29.25" customHeight="1">
      <c r="A63" s="262">
        <v>1260</v>
      </c>
      <c r="B63" s="263" t="s">
        <v>557</v>
      </c>
      <c r="C63" s="249">
        <v>7332</v>
      </c>
      <c r="D63" s="242">
        <v>73696.3</v>
      </c>
      <c r="E63" s="242">
        <v>0</v>
      </c>
      <c r="F63" s="242">
        <v>73696.3</v>
      </c>
      <c r="G63" s="250">
        <v>251550</v>
      </c>
      <c r="H63" s="250">
        <v>0</v>
      </c>
      <c r="I63" s="251">
        <v>251550</v>
      </c>
      <c r="J63" s="264">
        <f>+L63</f>
        <v>46690.5</v>
      </c>
      <c r="K63" s="250">
        <v>0</v>
      </c>
      <c r="L63" s="250">
        <v>46690.5</v>
      </c>
    </row>
    <row r="64" spans="1:12" s="252" customFormat="1" ht="39" customHeight="1">
      <c r="A64" s="262">
        <v>1261</v>
      </c>
      <c r="B64" s="263" t="s">
        <v>661</v>
      </c>
      <c r="C64" s="249" t="s">
        <v>447</v>
      </c>
      <c r="D64" s="242">
        <v>73696.3</v>
      </c>
      <c r="E64" s="242">
        <v>0</v>
      </c>
      <c r="F64" s="242">
        <v>73696.3</v>
      </c>
      <c r="G64" s="242">
        <f>+H64+I64</f>
        <v>251550</v>
      </c>
      <c r="H64" s="242">
        <v>0</v>
      </c>
      <c r="I64" s="244">
        <v>251550</v>
      </c>
      <c r="J64" s="246">
        <f>+K64+L64</f>
        <v>46690.5</v>
      </c>
      <c r="K64" s="242">
        <v>0</v>
      </c>
      <c r="L64" s="242">
        <v>46690.5</v>
      </c>
    </row>
    <row r="65" spans="1:12" s="252" customFormat="1" ht="21.75" customHeight="1">
      <c r="A65" s="262">
        <v>1262</v>
      </c>
      <c r="B65" s="263" t="s">
        <v>515</v>
      </c>
      <c r="C65" s="249" t="s">
        <v>447</v>
      </c>
      <c r="D65" s="242">
        <f t="shared" si="0"/>
        <v>0</v>
      </c>
      <c r="E65" s="242">
        <v>0</v>
      </c>
      <c r="F65" s="242" t="s">
        <v>245</v>
      </c>
      <c r="G65" s="242">
        <f>+H65</f>
        <v>0</v>
      </c>
      <c r="H65" s="242">
        <v>0</v>
      </c>
      <c r="I65" s="244" t="s">
        <v>245</v>
      </c>
      <c r="J65" s="246">
        <v>0</v>
      </c>
      <c r="K65" s="242">
        <v>0</v>
      </c>
      <c r="L65" s="242">
        <v>0</v>
      </c>
    </row>
    <row r="66" spans="1:12" s="252" customFormat="1" ht="20.25" customHeight="1">
      <c r="A66" s="262">
        <v>1263</v>
      </c>
      <c r="B66" s="263" t="s">
        <v>556</v>
      </c>
      <c r="C66" s="249" t="s">
        <v>447</v>
      </c>
      <c r="D66" s="242">
        <f t="shared" si="0"/>
        <v>0</v>
      </c>
      <c r="E66" s="242">
        <v>0</v>
      </c>
      <c r="F66" s="242" t="s">
        <v>245</v>
      </c>
      <c r="G66" s="242">
        <f>+H66</f>
        <v>0</v>
      </c>
      <c r="H66" s="242">
        <v>0</v>
      </c>
      <c r="I66" s="244" t="s">
        <v>245</v>
      </c>
      <c r="J66" s="246">
        <f t="shared" si="2"/>
        <v>0</v>
      </c>
      <c r="K66" s="242">
        <v>0</v>
      </c>
      <c r="L66" s="242" t="s">
        <v>245</v>
      </c>
    </row>
    <row r="67" spans="1:17" ht="36" customHeight="1">
      <c r="A67" s="260">
        <v>1300</v>
      </c>
      <c r="B67" s="254" t="s">
        <v>9</v>
      </c>
      <c r="C67" s="255">
        <v>7400</v>
      </c>
      <c r="D67" s="242">
        <f t="shared" si="0"/>
        <v>25556</v>
      </c>
      <c r="E67" s="242">
        <v>25556</v>
      </c>
      <c r="F67" s="242">
        <v>41557.701</v>
      </c>
      <c r="G67" s="244">
        <v>28216</v>
      </c>
      <c r="H67" s="244">
        <v>28216</v>
      </c>
      <c r="I67" s="244">
        <v>37588.401</v>
      </c>
      <c r="J67" s="246">
        <v>40389.301</v>
      </c>
      <c r="K67" s="246">
        <v>40393.401</v>
      </c>
      <c r="L67" s="242">
        <v>16995.9</v>
      </c>
      <c r="M67" s="267"/>
      <c r="N67" s="267"/>
      <c r="Q67" s="349"/>
    </row>
    <row r="68" spans="1:12" ht="3" customHeight="1" hidden="1">
      <c r="A68" s="260">
        <v>1310</v>
      </c>
      <c r="B68" s="254" t="s">
        <v>10</v>
      </c>
      <c r="C68" s="255">
        <v>7411</v>
      </c>
      <c r="D68" s="242">
        <f t="shared" si="0"/>
        <v>0</v>
      </c>
      <c r="E68" s="242"/>
      <c r="F68" s="242" t="s">
        <v>245</v>
      </c>
      <c r="G68" s="242">
        <f aca="true" t="shared" si="5" ref="G68:G76">+H68+I68</f>
        <v>0</v>
      </c>
      <c r="H68" s="242"/>
      <c r="I68" s="244"/>
      <c r="J68" s="261">
        <f t="shared" si="2"/>
        <v>0</v>
      </c>
      <c r="K68" s="256"/>
      <c r="L68" s="256" t="s">
        <v>245</v>
      </c>
    </row>
    <row r="69" spans="1:12" ht="48" customHeight="1" hidden="1">
      <c r="A69" s="260">
        <v>1311</v>
      </c>
      <c r="B69" s="254" t="s">
        <v>11</v>
      </c>
      <c r="C69" s="255" t="s">
        <v>447</v>
      </c>
      <c r="D69" s="242">
        <f t="shared" si="0"/>
        <v>0</v>
      </c>
      <c r="E69" s="242"/>
      <c r="F69" s="242" t="s">
        <v>245</v>
      </c>
      <c r="G69" s="242">
        <f t="shared" si="5"/>
        <v>0</v>
      </c>
      <c r="H69" s="242"/>
      <c r="I69" s="244"/>
      <c r="J69" s="261">
        <f t="shared" si="2"/>
        <v>0</v>
      </c>
      <c r="K69" s="256"/>
      <c r="L69" s="256" t="s">
        <v>245</v>
      </c>
    </row>
    <row r="70" spans="1:12" ht="13.5" customHeight="1" hidden="1">
      <c r="A70" s="260">
        <v>1320</v>
      </c>
      <c r="B70" s="254" t="s">
        <v>516</v>
      </c>
      <c r="C70" s="255">
        <v>7412</v>
      </c>
      <c r="D70" s="242">
        <f t="shared" si="0"/>
        <v>0</v>
      </c>
      <c r="E70" s="242"/>
      <c r="F70" s="242" t="s">
        <v>245</v>
      </c>
      <c r="G70" s="242">
        <f t="shared" si="5"/>
        <v>0</v>
      </c>
      <c r="H70" s="242"/>
      <c r="I70" s="244"/>
      <c r="J70" s="261">
        <f t="shared" si="2"/>
        <v>0</v>
      </c>
      <c r="K70" s="256"/>
      <c r="L70" s="256" t="s">
        <v>245</v>
      </c>
    </row>
    <row r="71" spans="1:12" ht="48.75" customHeight="1" hidden="1">
      <c r="A71" s="260">
        <v>1321</v>
      </c>
      <c r="B71" s="254" t="s">
        <v>558</v>
      </c>
      <c r="C71" s="255" t="s">
        <v>447</v>
      </c>
      <c r="D71" s="242">
        <f t="shared" si="0"/>
        <v>0</v>
      </c>
      <c r="E71" s="242"/>
      <c r="F71" s="242" t="s">
        <v>245</v>
      </c>
      <c r="G71" s="242">
        <f t="shared" si="5"/>
        <v>0</v>
      </c>
      <c r="H71" s="242"/>
      <c r="I71" s="244"/>
      <c r="J71" s="261">
        <f t="shared" si="2"/>
        <v>0</v>
      </c>
      <c r="K71" s="256"/>
      <c r="L71" s="256" t="s">
        <v>245</v>
      </c>
    </row>
    <row r="72" spans="1:12" s="88" customFormat="1" ht="24.75" customHeight="1">
      <c r="A72" s="259">
        <v>1330</v>
      </c>
      <c r="B72" s="258" t="s">
        <v>12</v>
      </c>
      <c r="C72" s="241">
        <v>7415</v>
      </c>
      <c r="D72" s="242">
        <f t="shared" si="0"/>
        <v>10840</v>
      </c>
      <c r="E72" s="242">
        <v>10840</v>
      </c>
      <c r="F72" s="242" t="s">
        <v>245</v>
      </c>
      <c r="G72" s="242">
        <f t="shared" si="5"/>
        <v>10840</v>
      </c>
      <c r="H72" s="244">
        <v>10840</v>
      </c>
      <c r="I72" s="244">
        <v>0</v>
      </c>
      <c r="J72" s="244">
        <f>+K72</f>
        <v>8942.84</v>
      </c>
      <c r="K72" s="244">
        <v>8942.84</v>
      </c>
      <c r="L72" s="242" t="s">
        <v>245</v>
      </c>
    </row>
    <row r="73" spans="1:12" ht="28.5" customHeight="1">
      <c r="A73" s="260">
        <v>1331</v>
      </c>
      <c r="B73" s="254" t="s">
        <v>322</v>
      </c>
      <c r="C73" s="255" t="s">
        <v>447</v>
      </c>
      <c r="D73" s="242">
        <f t="shared" si="0"/>
        <v>10000</v>
      </c>
      <c r="E73" s="242">
        <v>10000</v>
      </c>
      <c r="F73" s="242" t="s">
        <v>245</v>
      </c>
      <c r="G73" s="242">
        <f t="shared" si="5"/>
        <v>10000</v>
      </c>
      <c r="H73" s="244">
        <v>10000</v>
      </c>
      <c r="I73" s="244">
        <v>0</v>
      </c>
      <c r="J73" s="257">
        <f t="shared" si="2"/>
        <v>8352.84</v>
      </c>
      <c r="K73" s="257">
        <v>8352.84</v>
      </c>
      <c r="L73" s="256" t="s">
        <v>245</v>
      </c>
    </row>
    <row r="74" spans="1:12" ht="24" customHeight="1">
      <c r="A74" s="260">
        <v>1332</v>
      </c>
      <c r="B74" s="254" t="s">
        <v>517</v>
      </c>
      <c r="C74" s="255" t="s">
        <v>447</v>
      </c>
      <c r="D74" s="242">
        <f t="shared" si="0"/>
        <v>0</v>
      </c>
      <c r="E74" s="242">
        <v>0</v>
      </c>
      <c r="F74" s="242" t="s">
        <v>245</v>
      </c>
      <c r="G74" s="242">
        <f t="shared" si="5"/>
        <v>0</v>
      </c>
      <c r="H74" s="242">
        <v>0</v>
      </c>
      <c r="I74" s="244">
        <v>0</v>
      </c>
      <c r="J74" s="261">
        <f t="shared" si="2"/>
        <v>0</v>
      </c>
      <c r="K74" s="256">
        <v>0</v>
      </c>
      <c r="L74" s="256" t="s">
        <v>245</v>
      </c>
    </row>
    <row r="75" spans="1:12" ht="22.5" customHeight="1">
      <c r="A75" s="260">
        <v>1333</v>
      </c>
      <c r="B75" s="254" t="s">
        <v>518</v>
      </c>
      <c r="C75" s="255" t="s">
        <v>447</v>
      </c>
      <c r="D75" s="242">
        <v>0</v>
      </c>
      <c r="E75" s="242">
        <v>0</v>
      </c>
      <c r="F75" s="242" t="s">
        <v>245</v>
      </c>
      <c r="G75" s="242">
        <f t="shared" si="5"/>
        <v>0</v>
      </c>
      <c r="H75" s="242">
        <v>0</v>
      </c>
      <c r="I75" s="244">
        <v>0</v>
      </c>
      <c r="J75" s="261">
        <f t="shared" si="2"/>
        <v>0</v>
      </c>
      <c r="K75" s="256">
        <v>0</v>
      </c>
      <c r="L75" s="256" t="s">
        <v>245</v>
      </c>
    </row>
    <row r="76" spans="1:13" ht="18.75" customHeight="1">
      <c r="A76" s="260">
        <v>1334</v>
      </c>
      <c r="B76" s="254" t="s">
        <v>519</v>
      </c>
      <c r="C76" s="255" t="s">
        <v>447</v>
      </c>
      <c r="D76" s="242">
        <f t="shared" si="0"/>
        <v>840</v>
      </c>
      <c r="E76" s="242">
        <v>840</v>
      </c>
      <c r="F76" s="242" t="s">
        <v>245</v>
      </c>
      <c r="G76" s="242">
        <f t="shared" si="5"/>
        <v>840</v>
      </c>
      <c r="H76" s="242">
        <v>840</v>
      </c>
      <c r="I76" s="244">
        <v>0</v>
      </c>
      <c r="J76" s="261">
        <f t="shared" si="2"/>
        <v>590</v>
      </c>
      <c r="K76" s="256">
        <v>590</v>
      </c>
      <c r="L76" s="256" t="s">
        <v>245</v>
      </c>
      <c r="M76" s="267"/>
    </row>
    <row r="77" spans="1:12" ht="36" customHeight="1">
      <c r="A77" s="260">
        <v>1340</v>
      </c>
      <c r="B77" s="254" t="s">
        <v>492</v>
      </c>
      <c r="C77" s="255">
        <v>7421</v>
      </c>
      <c r="D77" s="242">
        <f t="shared" si="0"/>
        <v>0</v>
      </c>
      <c r="E77" s="242">
        <v>0</v>
      </c>
      <c r="F77" s="242" t="s">
        <v>245</v>
      </c>
      <c r="G77" s="242">
        <f>+H77</f>
        <v>0</v>
      </c>
      <c r="H77" s="242">
        <v>0</v>
      </c>
      <c r="I77" s="244" t="s">
        <v>245</v>
      </c>
      <c r="J77" s="261">
        <f t="shared" si="2"/>
        <v>0</v>
      </c>
      <c r="K77" s="256">
        <f>SUM(K78:K80)</f>
        <v>0</v>
      </c>
      <c r="L77" s="256" t="s">
        <v>245</v>
      </c>
    </row>
    <row r="78" spans="1:12" ht="24.75" customHeight="1">
      <c r="A78" s="260">
        <v>1341</v>
      </c>
      <c r="B78" s="254" t="s">
        <v>13</v>
      </c>
      <c r="C78" s="255" t="s">
        <v>447</v>
      </c>
      <c r="D78" s="242">
        <f t="shared" si="0"/>
        <v>0</v>
      </c>
      <c r="E78" s="242">
        <v>0</v>
      </c>
      <c r="F78" s="242" t="s">
        <v>245</v>
      </c>
      <c r="G78" s="242">
        <f>+H78</f>
        <v>0</v>
      </c>
      <c r="H78" s="242">
        <v>0</v>
      </c>
      <c r="I78" s="244">
        <v>0</v>
      </c>
      <c r="J78" s="261">
        <f aca="true" t="shared" si="6" ref="J78:J96">+K78</f>
        <v>0</v>
      </c>
      <c r="K78" s="256">
        <v>0</v>
      </c>
      <c r="L78" s="256" t="s">
        <v>245</v>
      </c>
    </row>
    <row r="79" spans="1:12" ht="38.25" customHeight="1">
      <c r="A79" s="260">
        <v>1342</v>
      </c>
      <c r="B79" s="254" t="s">
        <v>520</v>
      </c>
      <c r="C79" s="255" t="s">
        <v>447</v>
      </c>
      <c r="D79" s="242">
        <f aca="true" t="shared" si="7" ref="D79:D96">+E79</f>
        <v>0</v>
      </c>
      <c r="E79" s="242">
        <v>0</v>
      </c>
      <c r="F79" s="242" t="s">
        <v>245</v>
      </c>
      <c r="G79" s="242">
        <f>+H79</f>
        <v>0</v>
      </c>
      <c r="H79" s="242">
        <v>0</v>
      </c>
      <c r="I79" s="244" t="s">
        <v>489</v>
      </c>
      <c r="J79" s="261">
        <f t="shared" si="6"/>
        <v>0</v>
      </c>
      <c r="K79" s="256">
        <v>0</v>
      </c>
      <c r="L79" s="256" t="s">
        <v>245</v>
      </c>
    </row>
    <row r="80" spans="1:12" ht="51" customHeight="1">
      <c r="A80" s="260">
        <v>1343</v>
      </c>
      <c r="B80" s="254" t="s">
        <v>493</v>
      </c>
      <c r="C80" s="255" t="s">
        <v>447</v>
      </c>
      <c r="D80" s="242">
        <f t="shared" si="7"/>
        <v>0</v>
      </c>
      <c r="E80" s="242">
        <v>0</v>
      </c>
      <c r="F80" s="242" t="s">
        <v>245</v>
      </c>
      <c r="G80" s="242">
        <f>+H80+I80</f>
        <v>0</v>
      </c>
      <c r="H80" s="242">
        <v>0</v>
      </c>
      <c r="I80" s="244"/>
      <c r="J80" s="261">
        <f t="shared" si="6"/>
        <v>0</v>
      </c>
      <c r="K80" s="256"/>
      <c r="L80" s="256" t="s">
        <v>245</v>
      </c>
    </row>
    <row r="81" spans="1:12" s="88" customFormat="1" ht="24" customHeight="1">
      <c r="A81" s="259">
        <v>1350</v>
      </c>
      <c r="B81" s="258" t="s">
        <v>14</v>
      </c>
      <c r="C81" s="241">
        <v>7422</v>
      </c>
      <c r="D81" s="244">
        <f t="shared" si="7"/>
        <v>2716</v>
      </c>
      <c r="E81" s="244">
        <v>2716</v>
      </c>
      <c r="F81" s="242" t="s">
        <v>245</v>
      </c>
      <c r="G81" s="242">
        <f>+H81+I81</f>
        <v>4216</v>
      </c>
      <c r="H81" s="244">
        <v>4216</v>
      </c>
      <c r="I81" s="244">
        <v>0</v>
      </c>
      <c r="J81" s="244">
        <f t="shared" si="6"/>
        <v>3160.261</v>
      </c>
      <c r="K81" s="244">
        <v>3160.261</v>
      </c>
      <c r="L81" s="242" t="s">
        <v>245</v>
      </c>
    </row>
    <row r="82" spans="1:12" s="252" customFormat="1" ht="30" customHeight="1">
      <c r="A82" s="262">
        <v>1351</v>
      </c>
      <c r="B82" s="263" t="s">
        <v>323</v>
      </c>
      <c r="C82" s="249" t="s">
        <v>447</v>
      </c>
      <c r="D82" s="244">
        <f t="shared" si="7"/>
        <v>2716</v>
      </c>
      <c r="E82" s="244">
        <v>2716</v>
      </c>
      <c r="F82" s="242" t="s">
        <v>245</v>
      </c>
      <c r="G82" s="250">
        <f>+H82+I82</f>
        <v>4216</v>
      </c>
      <c r="H82" s="251">
        <v>4216</v>
      </c>
      <c r="I82" s="251">
        <v>0</v>
      </c>
      <c r="J82" s="251">
        <f>+K82</f>
        <v>2675.98</v>
      </c>
      <c r="K82" s="251">
        <v>2675.98</v>
      </c>
      <c r="L82" s="250" t="s">
        <v>245</v>
      </c>
    </row>
    <row r="83" spans="1:12" ht="36">
      <c r="A83" s="260">
        <v>1352</v>
      </c>
      <c r="B83" s="254" t="s">
        <v>521</v>
      </c>
      <c r="C83" s="255" t="s">
        <v>447</v>
      </c>
      <c r="D83" s="242">
        <f t="shared" si="7"/>
        <v>0</v>
      </c>
      <c r="E83" s="242">
        <v>0</v>
      </c>
      <c r="F83" s="242" t="s">
        <v>245</v>
      </c>
      <c r="G83" s="242">
        <f>+H83</f>
        <v>0</v>
      </c>
      <c r="H83" s="246">
        <v>0</v>
      </c>
      <c r="I83" s="244">
        <v>0</v>
      </c>
      <c r="J83" s="261">
        <f t="shared" si="6"/>
        <v>94.4</v>
      </c>
      <c r="K83" s="261">
        <v>94.4</v>
      </c>
      <c r="L83" s="256" t="s">
        <v>245</v>
      </c>
    </row>
    <row r="84" spans="1:12" ht="21.75" customHeight="1">
      <c r="A84" s="266">
        <v>1360</v>
      </c>
      <c r="B84" s="254" t="s">
        <v>15</v>
      </c>
      <c r="C84" s="255">
        <v>7431</v>
      </c>
      <c r="D84" s="242">
        <f t="shared" si="7"/>
        <v>0</v>
      </c>
      <c r="E84" s="242">
        <v>0</v>
      </c>
      <c r="F84" s="242" t="s">
        <v>245</v>
      </c>
      <c r="G84" s="242">
        <f aca="true" t="shared" si="8" ref="G84:G89">+H84</f>
        <v>0</v>
      </c>
      <c r="H84" s="242">
        <v>0</v>
      </c>
      <c r="I84" s="244">
        <v>0</v>
      </c>
      <c r="J84" s="261">
        <f t="shared" si="6"/>
        <v>0</v>
      </c>
      <c r="K84" s="261">
        <v>0</v>
      </c>
      <c r="L84" s="256" t="s">
        <v>245</v>
      </c>
    </row>
    <row r="85" spans="1:12" ht="21.75" customHeight="1">
      <c r="A85" s="260">
        <v>1361</v>
      </c>
      <c r="B85" s="254" t="s">
        <v>299</v>
      </c>
      <c r="C85" s="255" t="s">
        <v>447</v>
      </c>
      <c r="D85" s="242">
        <f t="shared" si="7"/>
        <v>0</v>
      </c>
      <c r="E85" s="242">
        <v>0</v>
      </c>
      <c r="F85" s="242" t="s">
        <v>245</v>
      </c>
      <c r="G85" s="242">
        <f t="shared" si="8"/>
        <v>0</v>
      </c>
      <c r="H85" s="242">
        <v>0</v>
      </c>
      <c r="I85" s="244">
        <v>0</v>
      </c>
      <c r="J85" s="261">
        <f t="shared" si="6"/>
        <v>0</v>
      </c>
      <c r="K85" s="261">
        <v>0</v>
      </c>
      <c r="L85" s="256" t="s">
        <v>245</v>
      </c>
    </row>
    <row r="86" spans="1:12" ht="41.25" customHeight="1">
      <c r="A86" s="260">
        <v>1362</v>
      </c>
      <c r="B86" s="254" t="s">
        <v>522</v>
      </c>
      <c r="C86" s="255" t="s">
        <v>447</v>
      </c>
      <c r="D86" s="242">
        <f t="shared" si="7"/>
        <v>0</v>
      </c>
      <c r="E86" s="242">
        <v>0</v>
      </c>
      <c r="F86" s="242" t="s">
        <v>245</v>
      </c>
      <c r="G86" s="242">
        <f t="shared" si="8"/>
        <v>0</v>
      </c>
      <c r="H86" s="242"/>
      <c r="I86" s="244"/>
      <c r="J86" s="261">
        <f t="shared" si="6"/>
        <v>0</v>
      </c>
      <c r="K86" s="261">
        <v>0</v>
      </c>
      <c r="L86" s="256" t="s">
        <v>245</v>
      </c>
    </row>
    <row r="87" spans="1:12" ht="29.25" customHeight="1">
      <c r="A87" s="260">
        <v>1370</v>
      </c>
      <c r="B87" s="254" t="s">
        <v>300</v>
      </c>
      <c r="C87" s="255">
        <v>7441</v>
      </c>
      <c r="D87" s="242">
        <f t="shared" si="7"/>
        <v>0</v>
      </c>
      <c r="E87" s="242">
        <v>0</v>
      </c>
      <c r="F87" s="242" t="s">
        <v>245</v>
      </c>
      <c r="G87" s="242">
        <f t="shared" si="8"/>
        <v>0</v>
      </c>
      <c r="H87" s="242">
        <v>0</v>
      </c>
      <c r="I87" s="244">
        <v>0</v>
      </c>
      <c r="J87" s="261">
        <f t="shared" si="6"/>
        <v>0</v>
      </c>
      <c r="K87" s="261">
        <v>0</v>
      </c>
      <c r="L87" s="256" t="s">
        <v>245</v>
      </c>
    </row>
    <row r="88" spans="1:12" ht="33" customHeight="1">
      <c r="A88" s="260">
        <v>1371</v>
      </c>
      <c r="B88" s="254" t="s">
        <v>16</v>
      </c>
      <c r="C88" s="255" t="s">
        <v>447</v>
      </c>
      <c r="D88" s="242">
        <f t="shared" si="7"/>
        <v>0</v>
      </c>
      <c r="E88" s="242">
        <v>0</v>
      </c>
      <c r="F88" s="242" t="s">
        <v>245</v>
      </c>
      <c r="G88" s="242">
        <f t="shared" si="8"/>
        <v>0</v>
      </c>
      <c r="H88" s="242"/>
      <c r="I88" s="244"/>
      <c r="J88" s="261">
        <f t="shared" si="6"/>
        <v>0</v>
      </c>
      <c r="K88" s="261">
        <v>0</v>
      </c>
      <c r="L88" s="256" t="s">
        <v>245</v>
      </c>
    </row>
    <row r="89" spans="1:12" ht="36" customHeight="1">
      <c r="A89" s="260">
        <v>1372</v>
      </c>
      <c r="B89" s="254" t="s">
        <v>494</v>
      </c>
      <c r="C89" s="255" t="s">
        <v>447</v>
      </c>
      <c r="D89" s="242">
        <f t="shared" si="7"/>
        <v>0</v>
      </c>
      <c r="E89" s="242">
        <v>0</v>
      </c>
      <c r="F89" s="242" t="s">
        <v>245</v>
      </c>
      <c r="G89" s="242">
        <f t="shared" si="8"/>
        <v>0</v>
      </c>
      <c r="H89" s="242"/>
      <c r="I89" s="244"/>
      <c r="J89" s="261">
        <f t="shared" si="6"/>
        <v>0</v>
      </c>
      <c r="K89" s="261">
        <v>0</v>
      </c>
      <c r="L89" s="256" t="s">
        <v>245</v>
      </c>
    </row>
    <row r="90" spans="1:12" ht="24">
      <c r="A90" s="260">
        <v>1380</v>
      </c>
      <c r="B90" s="254" t="s">
        <v>301</v>
      </c>
      <c r="C90" s="255">
        <v>7442</v>
      </c>
      <c r="D90" s="242">
        <f t="shared" si="7"/>
        <v>0</v>
      </c>
      <c r="E90" s="242">
        <v>0</v>
      </c>
      <c r="F90" s="242" t="s">
        <v>245</v>
      </c>
      <c r="G90" s="242">
        <f>+I90</f>
        <v>0</v>
      </c>
      <c r="H90" s="242">
        <f>+H91+H92</f>
        <v>0</v>
      </c>
      <c r="I90" s="242">
        <v>0</v>
      </c>
      <c r="J90" s="261">
        <v>0</v>
      </c>
      <c r="K90" s="261">
        <v>0</v>
      </c>
      <c r="L90" s="256">
        <v>0</v>
      </c>
    </row>
    <row r="91" spans="1:12" ht="66" customHeight="1">
      <c r="A91" s="260">
        <v>1381</v>
      </c>
      <c r="B91" s="254" t="s">
        <v>302</v>
      </c>
      <c r="C91" s="255" t="s">
        <v>447</v>
      </c>
      <c r="D91" s="242">
        <f t="shared" si="7"/>
        <v>0</v>
      </c>
      <c r="E91" s="242"/>
      <c r="F91" s="242" t="s">
        <v>245</v>
      </c>
      <c r="G91" s="242">
        <f>+H91+I91</f>
        <v>0</v>
      </c>
      <c r="H91" s="242">
        <v>0</v>
      </c>
      <c r="I91" s="244">
        <v>0</v>
      </c>
      <c r="J91" s="261">
        <v>0</v>
      </c>
      <c r="K91" s="261">
        <v>0</v>
      </c>
      <c r="L91" s="256">
        <v>0</v>
      </c>
    </row>
    <row r="92" spans="1:12" ht="53.25" customHeight="1">
      <c r="A92" s="260">
        <v>1382</v>
      </c>
      <c r="B92" s="254" t="s">
        <v>303</v>
      </c>
      <c r="C92" s="255" t="s">
        <v>447</v>
      </c>
      <c r="D92" s="242">
        <f>+E92+F92</f>
        <v>0</v>
      </c>
      <c r="E92" s="242">
        <v>0</v>
      </c>
      <c r="F92" s="242">
        <v>0</v>
      </c>
      <c r="G92" s="242">
        <v>0</v>
      </c>
      <c r="H92" s="242">
        <v>0</v>
      </c>
      <c r="I92" s="244"/>
      <c r="J92" s="261">
        <f t="shared" si="6"/>
        <v>0</v>
      </c>
      <c r="K92" s="261">
        <v>0</v>
      </c>
      <c r="L92" s="256" t="s">
        <v>245</v>
      </c>
    </row>
    <row r="93" spans="1:12" ht="24.75" customHeight="1">
      <c r="A93" s="260">
        <v>1390</v>
      </c>
      <c r="B93" s="254" t="s">
        <v>17</v>
      </c>
      <c r="C93" s="255">
        <v>7452</v>
      </c>
      <c r="D93" s="242">
        <v>12000</v>
      </c>
      <c r="E93" s="244">
        <v>12000</v>
      </c>
      <c r="F93" s="362">
        <v>41557.701</v>
      </c>
      <c r="G93" s="242">
        <v>13160</v>
      </c>
      <c r="H93" s="242">
        <v>13160</v>
      </c>
      <c r="I93" s="244">
        <f>+I95+I96</f>
        <v>37588.401</v>
      </c>
      <c r="J93" s="261">
        <v>28290.3</v>
      </c>
      <c r="K93" s="261">
        <v>28290.3</v>
      </c>
      <c r="L93" s="256">
        <v>17000</v>
      </c>
    </row>
    <row r="94" spans="1:12" ht="23.25" customHeight="1">
      <c r="A94" s="260">
        <v>1391</v>
      </c>
      <c r="B94" s="254" t="s">
        <v>662</v>
      </c>
      <c r="C94" s="255" t="s">
        <v>447</v>
      </c>
      <c r="D94" s="242" t="str">
        <f t="shared" si="7"/>
        <v>X</v>
      </c>
      <c r="E94" s="242" t="s">
        <v>245</v>
      </c>
      <c r="F94" s="363" t="s">
        <v>245</v>
      </c>
      <c r="G94" s="242">
        <f>+H94+I94</f>
        <v>0</v>
      </c>
      <c r="H94" s="242">
        <v>0</v>
      </c>
      <c r="I94" s="244">
        <v>0</v>
      </c>
      <c r="J94" s="261">
        <v>0</v>
      </c>
      <c r="K94" s="261">
        <v>0</v>
      </c>
      <c r="L94" s="256" t="s">
        <v>245</v>
      </c>
    </row>
    <row r="95" spans="1:12" ht="36">
      <c r="A95" s="260">
        <v>1392</v>
      </c>
      <c r="B95" s="254" t="s">
        <v>25</v>
      </c>
      <c r="C95" s="255" t="s">
        <v>447</v>
      </c>
      <c r="D95" s="242">
        <v>41557.701</v>
      </c>
      <c r="E95" s="244" t="s">
        <v>245</v>
      </c>
      <c r="F95" s="362">
        <v>41557.701</v>
      </c>
      <c r="G95" s="357">
        <v>37588.401</v>
      </c>
      <c r="H95" s="242"/>
      <c r="I95" s="244">
        <v>37588.401</v>
      </c>
      <c r="J95" s="261">
        <v>17000</v>
      </c>
      <c r="K95" s="261">
        <v>0</v>
      </c>
      <c r="L95" s="256">
        <v>17000</v>
      </c>
    </row>
    <row r="96" spans="1:12" ht="36" customHeight="1">
      <c r="A96" s="260">
        <v>1393</v>
      </c>
      <c r="B96" s="254" t="s">
        <v>547</v>
      </c>
      <c r="C96" s="255" t="s">
        <v>447</v>
      </c>
      <c r="D96" s="242">
        <f t="shared" si="7"/>
        <v>12000</v>
      </c>
      <c r="E96" s="242">
        <v>12000</v>
      </c>
      <c r="F96" s="242" t="s">
        <v>245</v>
      </c>
      <c r="G96" s="242">
        <v>13160</v>
      </c>
      <c r="H96" s="242">
        <v>13160</v>
      </c>
      <c r="I96" s="244">
        <v>0</v>
      </c>
      <c r="J96" s="261">
        <f t="shared" si="6"/>
        <v>28290.3</v>
      </c>
      <c r="K96" s="261">
        <v>28290.3</v>
      </c>
      <c r="L96" s="256" t="s">
        <v>245</v>
      </c>
    </row>
    <row r="97" spans="4:6" ht="12.75" customHeight="1">
      <c r="D97" s="88"/>
      <c r="E97" s="88"/>
      <c r="F97" s="88"/>
    </row>
    <row r="98" spans="2:6" ht="18.75" customHeight="1">
      <c r="B98" s="1" t="s">
        <v>940</v>
      </c>
      <c r="D98" s="88"/>
      <c r="E98" s="88"/>
      <c r="F98" s="88"/>
    </row>
    <row r="99" spans="4:6" ht="12.75" customHeight="1">
      <c r="D99" s="88"/>
      <c r="E99" s="88"/>
      <c r="F99" s="88"/>
    </row>
    <row r="100" spans="2:6" ht="19.5" customHeight="1">
      <c r="B100" s="1" t="s">
        <v>1131</v>
      </c>
      <c r="D100" s="88"/>
      <c r="E100" s="88"/>
      <c r="F100" s="88"/>
    </row>
    <row r="101" spans="4:6" ht="12.75" customHeight="1">
      <c r="D101" s="88"/>
      <c r="E101" s="88"/>
      <c r="F101" s="88"/>
    </row>
    <row r="102" spans="4:6" ht="12.75" customHeight="1">
      <c r="D102" s="88"/>
      <c r="E102" s="88"/>
      <c r="F102" s="88"/>
    </row>
    <row r="103" spans="4:6" ht="12.75" customHeight="1">
      <c r="D103" s="88"/>
      <c r="E103" s="88"/>
      <c r="F103" s="88"/>
    </row>
    <row r="104" spans="4:6" ht="12.75" customHeight="1">
      <c r="D104" s="88"/>
      <c r="E104" s="88"/>
      <c r="F104" s="88"/>
    </row>
    <row r="105" spans="4:6" ht="12.75" customHeight="1">
      <c r="D105" s="88"/>
      <c r="E105" s="88"/>
      <c r="F105" s="88"/>
    </row>
    <row r="106" spans="4:6" ht="12.75" customHeight="1">
      <c r="D106" s="88"/>
      <c r="E106" s="88"/>
      <c r="F106" s="88"/>
    </row>
    <row r="107" spans="4:6" ht="12.75" customHeight="1">
      <c r="D107" s="88"/>
      <c r="E107" s="88"/>
      <c r="F107" s="88"/>
    </row>
    <row r="108" spans="4:6" ht="12.75" customHeight="1">
      <c r="D108" s="88"/>
      <c r="E108" s="88"/>
      <c r="F108" s="88"/>
    </row>
    <row r="109" spans="4:6" ht="12.75" customHeight="1">
      <c r="D109" s="88"/>
      <c r="E109" s="88"/>
      <c r="F109" s="88"/>
    </row>
    <row r="110" spans="4:6" ht="12.75" customHeight="1">
      <c r="D110" s="88"/>
      <c r="E110" s="88"/>
      <c r="F110" s="88"/>
    </row>
    <row r="111" spans="4:6" ht="12.75" customHeight="1">
      <c r="D111" s="88"/>
      <c r="E111" s="88"/>
      <c r="F111" s="88"/>
    </row>
    <row r="112" spans="4:6" ht="12.75" customHeight="1">
      <c r="D112" s="88"/>
      <c r="E112" s="88"/>
      <c r="F112" s="88"/>
    </row>
    <row r="113" spans="4:6" ht="12.75" customHeight="1">
      <c r="D113" s="88"/>
      <c r="E113" s="88"/>
      <c r="F113" s="88"/>
    </row>
    <row r="114" spans="4:6" ht="12.75" customHeight="1">
      <c r="D114" s="88"/>
      <c r="E114" s="88"/>
      <c r="F114" s="88"/>
    </row>
    <row r="115" spans="4:6" ht="12.75" customHeight="1">
      <c r="D115" s="88"/>
      <c r="E115" s="88"/>
      <c r="F115" s="88"/>
    </row>
    <row r="116" spans="4:6" ht="12.75" customHeight="1">
      <c r="D116" s="88"/>
      <c r="E116" s="88"/>
      <c r="F116" s="88"/>
    </row>
    <row r="117" spans="4:6" ht="12.75" customHeight="1">
      <c r="D117" s="88"/>
      <c r="E117" s="88"/>
      <c r="F117" s="88"/>
    </row>
    <row r="118" spans="4:6" ht="12.75" customHeight="1">
      <c r="D118" s="88"/>
      <c r="E118" s="88"/>
      <c r="F118" s="88"/>
    </row>
    <row r="119" spans="4:6" ht="12.75" customHeight="1">
      <c r="D119" s="88"/>
      <c r="E119" s="88"/>
      <c r="F119" s="88"/>
    </row>
    <row r="120" spans="4:6" ht="12.75" customHeight="1">
      <c r="D120" s="88"/>
      <c r="E120" s="88"/>
      <c r="F120" s="88"/>
    </row>
    <row r="121" spans="4:6" ht="12.75" customHeight="1">
      <c r="D121" s="88"/>
      <c r="E121" s="88"/>
      <c r="F121" s="88"/>
    </row>
    <row r="122" spans="4:6" ht="12.75" customHeight="1">
      <c r="D122" s="88"/>
      <c r="E122" s="88"/>
      <c r="F122" s="88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</sheetData>
  <sheetProtection/>
  <mergeCells count="11">
    <mergeCell ref="K9:L9"/>
    <mergeCell ref="E9:F9"/>
    <mergeCell ref="J8:L8"/>
    <mergeCell ref="A9:A10"/>
    <mergeCell ref="H9:I9"/>
    <mergeCell ref="G8:I8"/>
    <mergeCell ref="D8:F8"/>
    <mergeCell ref="C9:C10"/>
    <mergeCell ref="D1:H1"/>
    <mergeCell ref="C3:H3"/>
    <mergeCell ref="C4:H4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U331"/>
  <sheetViews>
    <sheetView zoomScalePageLayoutView="0" workbookViewId="0" topLeftCell="A1">
      <pane xSplit="4" ySplit="11" topLeftCell="E29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312" sqref="F312:I312"/>
    </sheetView>
  </sheetViews>
  <sheetFormatPr defaultColWidth="9.140625" defaultRowHeight="12.75"/>
  <cols>
    <col min="1" max="1" width="5.421875" style="1" customWidth="1"/>
    <col min="2" max="2" width="3.00390625" style="14" customWidth="1"/>
    <col min="3" max="3" width="2.57421875" style="1" customWidth="1"/>
    <col min="4" max="4" width="2.421875" style="1" customWidth="1"/>
    <col min="5" max="5" width="33.00390625" style="1" customWidth="1"/>
    <col min="6" max="6" width="11.140625" style="7" customWidth="1"/>
    <col min="7" max="7" width="9.8515625" style="8" customWidth="1"/>
    <col min="8" max="8" width="11.140625" style="9" customWidth="1"/>
    <col min="9" max="9" width="11.140625" style="1" bestFit="1" customWidth="1"/>
    <col min="10" max="10" width="11.57421875" style="88" customWidth="1"/>
    <col min="11" max="11" width="11.421875" style="88" customWidth="1"/>
    <col min="12" max="12" width="12.421875" style="1" customWidth="1"/>
    <col min="13" max="13" width="12.00390625" style="1" customWidth="1"/>
    <col min="14" max="14" width="10.57421875" style="252" bestFit="1" customWidth="1"/>
    <col min="15" max="15" width="11.00390625" style="1" bestFit="1" customWidth="1"/>
    <col min="16" max="16" width="12.00390625" style="1" bestFit="1" customWidth="1"/>
    <col min="17" max="17" width="10.421875" style="1" bestFit="1" customWidth="1"/>
    <col min="18" max="18" width="9.421875" style="1" bestFit="1" customWidth="1"/>
    <col min="19" max="19" width="10.421875" style="1" bestFit="1" customWidth="1"/>
    <col min="20" max="20" width="9.140625" style="1" customWidth="1"/>
    <col min="21" max="21" width="11.421875" style="1" bestFit="1" customWidth="1"/>
    <col min="22" max="16384" width="9.140625" style="1" customWidth="1"/>
  </cols>
  <sheetData>
    <row r="1" spans="1:17" s="2" customFormat="1" ht="12.75" customHeight="1">
      <c r="A1" s="395" t="s">
        <v>563</v>
      </c>
      <c r="B1" s="91" t="s">
        <v>447</v>
      </c>
      <c r="C1" s="270" t="s">
        <v>447</v>
      </c>
      <c r="D1" s="270" t="s">
        <v>447</v>
      </c>
      <c r="E1" s="270" t="s">
        <v>447</v>
      </c>
      <c r="F1" s="493" t="s">
        <v>36</v>
      </c>
      <c r="G1" s="493"/>
      <c r="H1" s="493"/>
      <c r="I1" s="493"/>
      <c r="J1" s="493"/>
      <c r="K1" s="493"/>
      <c r="L1" s="270"/>
      <c r="M1" s="270"/>
      <c r="N1" s="270"/>
      <c r="O1" s="270"/>
      <c r="P1" s="270"/>
      <c r="Q1" s="270"/>
    </row>
    <row r="2" spans="1:17" s="2" customFormat="1" ht="12.75" customHeight="1">
      <c r="A2" s="270" t="s">
        <v>447</v>
      </c>
      <c r="B2" s="91" t="s">
        <v>447</v>
      </c>
      <c r="C2" s="270" t="s">
        <v>447</v>
      </c>
      <c r="D2" s="270" t="s">
        <v>447</v>
      </c>
      <c r="E2" s="270" t="s">
        <v>447</v>
      </c>
      <c r="F2" s="493" t="s">
        <v>941</v>
      </c>
      <c r="G2" s="494"/>
      <c r="H2" s="494"/>
      <c r="I2" s="494"/>
      <c r="J2" s="494"/>
      <c r="K2" s="494"/>
      <c r="L2" s="270"/>
      <c r="M2" s="270"/>
      <c r="N2" s="270"/>
      <c r="O2" s="270"/>
      <c r="P2" s="270"/>
      <c r="Q2" s="270"/>
    </row>
    <row r="3" spans="1:17" s="2" customFormat="1" ht="12.75" customHeight="1">
      <c r="A3" s="270" t="s">
        <v>447</v>
      </c>
      <c r="B3" s="91" t="s">
        <v>447</v>
      </c>
      <c r="C3" s="270" t="s">
        <v>447</v>
      </c>
      <c r="D3" s="270" t="s">
        <v>447</v>
      </c>
      <c r="E3" s="270" t="s">
        <v>447</v>
      </c>
      <c r="F3" s="493" t="s">
        <v>21</v>
      </c>
      <c r="G3" s="494"/>
      <c r="H3" s="494"/>
      <c r="I3" s="494"/>
      <c r="J3" s="494"/>
      <c r="K3" s="494"/>
      <c r="L3" s="396"/>
      <c r="M3" s="397"/>
      <c r="N3" s="270"/>
      <c r="O3" s="270"/>
      <c r="P3" s="270"/>
      <c r="Q3" s="270"/>
    </row>
    <row r="4" spans="1:17" s="2" customFormat="1" ht="12.75" customHeight="1">
      <c r="A4" s="270" t="s">
        <v>447</v>
      </c>
      <c r="B4" s="91" t="s">
        <v>447</v>
      </c>
      <c r="C4" s="270" t="s">
        <v>447</v>
      </c>
      <c r="D4" s="270" t="s">
        <v>447</v>
      </c>
      <c r="E4" s="270" t="s">
        <v>447</v>
      </c>
      <c r="F4" s="495" t="s">
        <v>1163</v>
      </c>
      <c r="G4" s="494"/>
      <c r="H4" s="494"/>
      <c r="I4" s="494"/>
      <c r="J4" s="494"/>
      <c r="K4" s="494"/>
      <c r="L4" s="270"/>
      <c r="M4" s="270"/>
      <c r="N4" s="270"/>
      <c r="O4" s="270"/>
      <c r="P4" s="270"/>
      <c r="Q4" s="270"/>
    </row>
    <row r="5" spans="1:17" ht="9" customHeight="1">
      <c r="A5" s="252" t="s">
        <v>447</v>
      </c>
      <c r="B5" s="91" t="s">
        <v>447</v>
      </c>
      <c r="C5" s="252" t="s">
        <v>447</v>
      </c>
      <c r="D5" s="252" t="s">
        <v>447</v>
      </c>
      <c r="E5" s="252" t="s">
        <v>447</v>
      </c>
      <c r="F5" s="398"/>
      <c r="G5" s="398"/>
      <c r="H5" s="398"/>
      <c r="I5" s="399"/>
      <c r="J5" s="399"/>
      <c r="K5" s="399"/>
      <c r="L5" s="399"/>
      <c r="M5" s="399"/>
      <c r="N5" s="399"/>
      <c r="O5" s="252"/>
      <c r="P5" s="252"/>
      <c r="Q5" s="252"/>
    </row>
    <row r="6" spans="1:17" ht="12.75" customHeight="1" hidden="1">
      <c r="A6" s="252" t="s">
        <v>447</v>
      </c>
      <c r="B6" s="91" t="s">
        <v>447</v>
      </c>
      <c r="C6" s="252" t="s">
        <v>447</v>
      </c>
      <c r="D6" s="252" t="s">
        <v>447</v>
      </c>
      <c r="E6" s="252" t="s">
        <v>447</v>
      </c>
      <c r="F6" s="400"/>
      <c r="G6" s="401"/>
      <c r="H6" s="402"/>
      <c r="I6" s="252"/>
      <c r="J6" s="252"/>
      <c r="K6" s="252"/>
      <c r="L6" s="252"/>
      <c r="M6" s="252"/>
      <c r="O6" s="252"/>
      <c r="P6" s="252"/>
      <c r="Q6" s="252"/>
    </row>
    <row r="7" spans="1:17" s="2" customFormat="1" ht="3.75" customHeight="1">
      <c r="A7" s="270" t="s">
        <v>447</v>
      </c>
      <c r="B7" s="91" t="s">
        <v>447</v>
      </c>
      <c r="C7" s="270" t="s">
        <v>447</v>
      </c>
      <c r="D7" s="270" t="s">
        <v>447</v>
      </c>
      <c r="E7" s="270" t="s">
        <v>447</v>
      </c>
      <c r="F7" s="403" t="s">
        <v>447</v>
      </c>
      <c r="G7" s="404" t="s">
        <v>447</v>
      </c>
      <c r="H7" s="405" t="s">
        <v>447</v>
      </c>
      <c r="I7" s="270" t="s">
        <v>447</v>
      </c>
      <c r="J7" s="270" t="s">
        <v>447</v>
      </c>
      <c r="K7" s="270" t="s">
        <v>447</v>
      </c>
      <c r="L7" s="270" t="s">
        <v>447</v>
      </c>
      <c r="M7" s="270"/>
      <c r="N7" s="270"/>
      <c r="O7" s="270"/>
      <c r="P7" s="270"/>
      <c r="Q7" s="270"/>
    </row>
    <row r="8" spans="1:17" s="2" customFormat="1" ht="12.75" customHeight="1">
      <c r="A8" s="406" t="s">
        <v>447</v>
      </c>
      <c r="B8" s="407" t="s">
        <v>447</v>
      </c>
      <c r="C8" s="408" t="s">
        <v>447</v>
      </c>
      <c r="D8" s="409" t="s">
        <v>447</v>
      </c>
      <c r="E8" s="410" t="s">
        <v>447</v>
      </c>
      <c r="F8" s="487" t="s">
        <v>120</v>
      </c>
      <c r="G8" s="488"/>
      <c r="H8" s="489"/>
      <c r="I8" s="500" t="s">
        <v>121</v>
      </c>
      <c r="J8" s="488"/>
      <c r="K8" s="489"/>
      <c r="L8" s="482" t="s">
        <v>122</v>
      </c>
      <c r="M8" s="483"/>
      <c r="N8" s="484"/>
      <c r="O8" s="270"/>
      <c r="P8" s="270"/>
      <c r="Q8" s="270"/>
    </row>
    <row r="9" spans="1:17" s="2" customFormat="1" ht="16.5" customHeight="1">
      <c r="A9" s="496" t="s">
        <v>22</v>
      </c>
      <c r="B9" s="491" t="s">
        <v>304</v>
      </c>
      <c r="C9" s="498" t="s">
        <v>548</v>
      </c>
      <c r="D9" s="498" t="s">
        <v>549</v>
      </c>
      <c r="E9" s="485" t="s">
        <v>446</v>
      </c>
      <c r="F9" s="411" t="s">
        <v>123</v>
      </c>
      <c r="G9" s="490" t="s">
        <v>305</v>
      </c>
      <c r="H9" s="484"/>
      <c r="I9" s="412" t="s">
        <v>123</v>
      </c>
      <c r="J9" s="482" t="s">
        <v>305</v>
      </c>
      <c r="K9" s="483"/>
      <c r="L9" s="412" t="s">
        <v>123</v>
      </c>
      <c r="M9" s="482" t="s">
        <v>305</v>
      </c>
      <c r="N9" s="484"/>
      <c r="O9" s="270"/>
      <c r="P9" s="270"/>
      <c r="Q9" s="270"/>
    </row>
    <row r="10" spans="1:17" s="2" customFormat="1" ht="30.75" customHeight="1">
      <c r="A10" s="497"/>
      <c r="B10" s="492"/>
      <c r="C10" s="499"/>
      <c r="D10" s="499"/>
      <c r="E10" s="486"/>
      <c r="F10" s="413" t="s">
        <v>306</v>
      </c>
      <c r="G10" s="414" t="s">
        <v>128</v>
      </c>
      <c r="H10" s="415" t="s">
        <v>129</v>
      </c>
      <c r="I10" s="416" t="s">
        <v>307</v>
      </c>
      <c r="J10" s="271" t="s">
        <v>128</v>
      </c>
      <c r="K10" s="417" t="s">
        <v>129</v>
      </c>
      <c r="L10" s="416" t="s">
        <v>308</v>
      </c>
      <c r="M10" s="271" t="s">
        <v>128</v>
      </c>
      <c r="N10" s="271" t="s">
        <v>129</v>
      </c>
      <c r="O10" s="270"/>
      <c r="P10" s="270"/>
      <c r="Q10" s="270"/>
    </row>
    <row r="11" spans="1:17" s="2" customFormat="1" ht="12.75" customHeight="1">
      <c r="A11" s="418">
        <v>1</v>
      </c>
      <c r="B11" s="419">
        <v>2</v>
      </c>
      <c r="C11" s="418">
        <v>3</v>
      </c>
      <c r="D11" s="418">
        <v>4</v>
      </c>
      <c r="E11" s="420">
        <v>5</v>
      </c>
      <c r="F11" s="421">
        <v>6</v>
      </c>
      <c r="G11" s="421">
        <v>7</v>
      </c>
      <c r="H11" s="421">
        <v>8</v>
      </c>
      <c r="I11" s="272">
        <v>9</v>
      </c>
      <c r="J11" s="272">
        <v>10</v>
      </c>
      <c r="K11" s="272">
        <v>11</v>
      </c>
      <c r="L11" s="272">
        <v>12</v>
      </c>
      <c r="M11" s="272">
        <v>13</v>
      </c>
      <c r="N11" s="272">
        <v>14</v>
      </c>
      <c r="O11" s="397"/>
      <c r="P11" s="270"/>
      <c r="Q11" s="270"/>
    </row>
    <row r="12" spans="1:17" s="2" customFormat="1" ht="54.75" customHeight="1">
      <c r="A12" s="420">
        <v>2000</v>
      </c>
      <c r="B12" s="422" t="s">
        <v>245</v>
      </c>
      <c r="C12" s="420" t="s">
        <v>245</v>
      </c>
      <c r="D12" s="420" t="s">
        <v>245</v>
      </c>
      <c r="E12" s="423" t="s">
        <v>559</v>
      </c>
      <c r="F12" s="424">
        <f>F13+F92+F165+F185+F214+F244+F275+F307+F145</f>
        <v>384602.558</v>
      </c>
      <c r="G12" s="425">
        <f>+G15+G24+G35+G92+G145+G165+G185+G214+G244+G275+G309</f>
        <v>223270.89999999997</v>
      </c>
      <c r="H12" s="426">
        <f>+H17+H35+H145+H214+H92+H165+H185+H244</f>
        <v>202889.36</v>
      </c>
      <c r="I12" s="424">
        <f>+I49+I66+I92+I145+I165+I185+I214+I244+I275+I307+I13</f>
        <v>565116.258</v>
      </c>
      <c r="J12" s="425">
        <f>+J92+J145+J165+J185+J214+J244+J275+J307+J13</f>
        <v>225930.9</v>
      </c>
      <c r="K12" s="427">
        <f>+K49+K66+K92+K145+K165+K185+K214+K244+K275+K307+K13</f>
        <v>376773.76</v>
      </c>
      <c r="L12" s="427">
        <f>+L49+L66+L92+L145+L165+L185+L214+L244+L275+L13</f>
        <v>256169.755</v>
      </c>
      <c r="M12" s="427">
        <f>+M49+M66+M92+M145+M165+M185+M214+M244+M275+M307+M13</f>
        <v>125743.16100000001</v>
      </c>
      <c r="N12" s="424">
        <f>+N17+N35+N145+N214+N92+N165+N185+N244</f>
        <v>147426.594</v>
      </c>
      <c r="O12" s="397"/>
      <c r="P12" s="428"/>
      <c r="Q12" s="397"/>
    </row>
    <row r="13" spans="1:18" s="2" customFormat="1" ht="48" customHeight="1">
      <c r="A13" s="420">
        <v>2100</v>
      </c>
      <c r="B13" s="46">
        <v>1</v>
      </c>
      <c r="C13" s="271">
        <v>0</v>
      </c>
      <c r="D13" s="271">
        <v>0</v>
      </c>
      <c r="E13" s="423" t="s">
        <v>560</v>
      </c>
      <c r="F13" s="424">
        <f>+G13+H13</f>
        <v>176962</v>
      </c>
      <c r="G13" s="426">
        <v>112137.4</v>
      </c>
      <c r="H13" s="426">
        <v>64824.6</v>
      </c>
      <c r="I13" s="424">
        <f>+J13+K13</f>
        <v>205192.4</v>
      </c>
      <c r="J13" s="424">
        <v>116667.4</v>
      </c>
      <c r="K13" s="424">
        <v>88525</v>
      </c>
      <c r="L13" s="425">
        <f>+M13+N13</f>
        <v>118105.66900000001</v>
      </c>
      <c r="M13" s="424">
        <v>72488.581</v>
      </c>
      <c r="N13" s="424">
        <v>45617.088</v>
      </c>
      <c r="O13" s="397"/>
      <c r="P13" s="397"/>
      <c r="Q13" s="428"/>
      <c r="R13" s="78"/>
    </row>
    <row r="14" spans="1:17" s="2" customFormat="1" ht="13.5" customHeight="1" hidden="1">
      <c r="A14" s="420" t="s">
        <v>447</v>
      </c>
      <c r="B14" s="46" t="s">
        <v>447</v>
      </c>
      <c r="C14" s="271" t="s">
        <v>447</v>
      </c>
      <c r="D14" s="271" t="s">
        <v>447</v>
      </c>
      <c r="E14" s="423" t="s">
        <v>311</v>
      </c>
      <c r="F14" s="424">
        <f aca="true" t="shared" si="0" ref="F14:F76">+G14+H14</f>
        <v>0</v>
      </c>
      <c r="G14" s="426"/>
      <c r="H14" s="426"/>
      <c r="I14" s="424">
        <f aca="true" t="shared" si="1" ref="I14:I76">+J14+K14</f>
        <v>0</v>
      </c>
      <c r="J14" s="424"/>
      <c r="K14" s="424"/>
      <c r="L14" s="425">
        <f aca="true" t="shared" si="2" ref="L14:L77">+M14+N14</f>
        <v>0</v>
      </c>
      <c r="M14" s="425"/>
      <c r="N14" s="426"/>
      <c r="O14" s="270"/>
      <c r="P14" s="270"/>
      <c r="Q14" s="270"/>
    </row>
    <row r="15" spans="1:17" s="2" customFormat="1" ht="45" customHeight="1">
      <c r="A15" s="420">
        <v>2110</v>
      </c>
      <c r="B15" s="46">
        <v>1</v>
      </c>
      <c r="C15" s="271">
        <v>1</v>
      </c>
      <c r="D15" s="271">
        <v>0</v>
      </c>
      <c r="E15" s="429" t="s">
        <v>561</v>
      </c>
      <c r="F15" s="424">
        <f t="shared" si="0"/>
        <v>91793.4</v>
      </c>
      <c r="G15" s="426">
        <v>89793.4</v>
      </c>
      <c r="H15" s="426">
        <v>2000</v>
      </c>
      <c r="I15" s="424">
        <f>+J15+K15</f>
        <v>92443.4</v>
      </c>
      <c r="J15" s="424">
        <v>90443.4</v>
      </c>
      <c r="K15" s="424">
        <v>2000</v>
      </c>
      <c r="L15" s="425">
        <f>+L17</f>
        <v>58801.135</v>
      </c>
      <c r="M15" s="425">
        <v>58510.335</v>
      </c>
      <c r="N15" s="426">
        <v>290.8</v>
      </c>
      <c r="O15" s="430"/>
      <c r="P15" s="397"/>
      <c r="Q15" s="270"/>
    </row>
    <row r="16" spans="1:17" s="2" customFormat="1" ht="12" customHeight="1" hidden="1">
      <c r="A16" s="420" t="s">
        <v>447</v>
      </c>
      <c r="B16" s="46" t="s">
        <v>447</v>
      </c>
      <c r="C16" s="271" t="s">
        <v>447</v>
      </c>
      <c r="D16" s="271" t="s">
        <v>447</v>
      </c>
      <c r="E16" s="423" t="s">
        <v>315</v>
      </c>
      <c r="F16" s="424">
        <f t="shared" si="0"/>
        <v>0</v>
      </c>
      <c r="G16" s="426"/>
      <c r="H16" s="426"/>
      <c r="I16" s="424">
        <f>+J16+K16</f>
        <v>79323</v>
      </c>
      <c r="J16" s="424">
        <v>76997</v>
      </c>
      <c r="K16" s="424">
        <v>2326</v>
      </c>
      <c r="L16" s="425">
        <f t="shared" si="2"/>
        <v>66484.3376</v>
      </c>
      <c r="M16" s="425">
        <v>64548.3376</v>
      </c>
      <c r="N16" s="426">
        <v>1936</v>
      </c>
      <c r="O16" s="270"/>
      <c r="P16" s="270"/>
      <c r="Q16" s="270"/>
    </row>
    <row r="17" spans="1:17" s="2" customFormat="1" ht="23.25" customHeight="1">
      <c r="A17" s="420">
        <v>2111</v>
      </c>
      <c r="B17" s="46">
        <v>1</v>
      </c>
      <c r="C17" s="271">
        <v>1</v>
      </c>
      <c r="D17" s="271">
        <v>1</v>
      </c>
      <c r="E17" s="423" t="s">
        <v>26</v>
      </c>
      <c r="F17" s="424">
        <v>91793.4</v>
      </c>
      <c r="G17" s="426">
        <v>89793.4</v>
      </c>
      <c r="H17" s="426">
        <v>2000</v>
      </c>
      <c r="I17" s="424">
        <f>+J17+K17</f>
        <v>92443.4</v>
      </c>
      <c r="J17" s="424">
        <v>90443.4</v>
      </c>
      <c r="K17" s="424">
        <v>2000</v>
      </c>
      <c r="L17" s="425">
        <f>+M17+N17</f>
        <v>58801.135</v>
      </c>
      <c r="M17" s="427">
        <v>58510.335</v>
      </c>
      <c r="N17" s="426">
        <v>290.8</v>
      </c>
      <c r="O17" s="430"/>
      <c r="P17" s="270"/>
      <c r="Q17" s="270"/>
    </row>
    <row r="18" spans="1:17" s="2" customFormat="1" ht="24" customHeight="1" hidden="1">
      <c r="A18" s="420">
        <v>2112</v>
      </c>
      <c r="B18" s="46">
        <v>1</v>
      </c>
      <c r="C18" s="271">
        <v>1</v>
      </c>
      <c r="D18" s="271">
        <v>2</v>
      </c>
      <c r="E18" s="423" t="s">
        <v>27</v>
      </c>
      <c r="F18" s="424">
        <f t="shared" si="0"/>
        <v>0</v>
      </c>
      <c r="G18" s="426"/>
      <c r="H18" s="426"/>
      <c r="I18" s="424">
        <f t="shared" si="1"/>
        <v>0</v>
      </c>
      <c r="J18" s="426"/>
      <c r="K18" s="426"/>
      <c r="L18" s="425">
        <f t="shared" si="2"/>
        <v>1936</v>
      </c>
      <c r="M18" s="426"/>
      <c r="N18" s="426">
        <v>1936</v>
      </c>
      <c r="O18" s="270"/>
      <c r="P18" s="270"/>
      <c r="Q18" s="270"/>
    </row>
    <row r="19" spans="1:17" s="2" customFormat="1" ht="12" customHeight="1" hidden="1">
      <c r="A19" s="420">
        <v>2113</v>
      </c>
      <c r="B19" s="46">
        <v>1</v>
      </c>
      <c r="C19" s="271">
        <v>1</v>
      </c>
      <c r="D19" s="271">
        <v>3</v>
      </c>
      <c r="E19" s="423" t="s">
        <v>28</v>
      </c>
      <c r="F19" s="424">
        <f t="shared" si="0"/>
        <v>0</v>
      </c>
      <c r="G19" s="426"/>
      <c r="H19" s="426"/>
      <c r="I19" s="424">
        <f t="shared" si="1"/>
        <v>0</v>
      </c>
      <c r="J19" s="426"/>
      <c r="K19" s="426"/>
      <c r="L19" s="425">
        <f t="shared" si="2"/>
        <v>1936</v>
      </c>
      <c r="M19" s="426"/>
      <c r="N19" s="426">
        <v>1936</v>
      </c>
      <c r="O19" s="270"/>
      <c r="P19" s="270"/>
      <c r="Q19" s="270"/>
    </row>
    <row r="20" spans="1:21" s="2" customFormat="1" ht="15.75" customHeight="1">
      <c r="A20" s="420">
        <v>2120</v>
      </c>
      <c r="B20" s="46">
        <v>1</v>
      </c>
      <c r="C20" s="271">
        <v>2</v>
      </c>
      <c r="D20" s="271">
        <v>0</v>
      </c>
      <c r="E20" s="429" t="s">
        <v>29</v>
      </c>
      <c r="F20" s="424">
        <f t="shared" si="0"/>
        <v>0</v>
      </c>
      <c r="G20" s="426"/>
      <c r="H20" s="426"/>
      <c r="I20" s="424">
        <f t="shared" si="1"/>
        <v>0</v>
      </c>
      <c r="J20" s="426">
        <v>0</v>
      </c>
      <c r="K20" s="426">
        <v>0</v>
      </c>
      <c r="L20" s="425">
        <f t="shared" si="2"/>
        <v>0</v>
      </c>
      <c r="M20" s="426">
        <v>0</v>
      </c>
      <c r="N20" s="426">
        <v>0</v>
      </c>
      <c r="O20" s="397"/>
      <c r="P20" s="270"/>
      <c r="Q20" s="270"/>
      <c r="S20" s="78"/>
      <c r="T20" s="81"/>
      <c r="U20" s="375"/>
    </row>
    <row r="21" spans="1:17" s="2" customFormat="1" ht="0.75" customHeight="1" hidden="1">
      <c r="A21" s="420" t="s">
        <v>447</v>
      </c>
      <c r="B21" s="46" t="s">
        <v>447</v>
      </c>
      <c r="C21" s="271" t="s">
        <v>447</v>
      </c>
      <c r="D21" s="271" t="s">
        <v>447</v>
      </c>
      <c r="E21" s="423" t="s">
        <v>315</v>
      </c>
      <c r="F21" s="424">
        <f t="shared" si="0"/>
        <v>0</v>
      </c>
      <c r="G21" s="426"/>
      <c r="H21" s="426"/>
      <c r="I21" s="424">
        <f t="shared" si="1"/>
        <v>0</v>
      </c>
      <c r="J21" s="426"/>
      <c r="K21" s="426"/>
      <c r="L21" s="425">
        <f t="shared" si="2"/>
        <v>0</v>
      </c>
      <c r="M21" s="426"/>
      <c r="N21" s="426"/>
      <c r="O21" s="270"/>
      <c r="P21" s="270"/>
      <c r="Q21" s="270"/>
    </row>
    <row r="22" spans="1:17" s="2" customFormat="1" ht="15" customHeight="1" hidden="1">
      <c r="A22" s="420">
        <v>2121</v>
      </c>
      <c r="B22" s="46">
        <v>1</v>
      </c>
      <c r="C22" s="271">
        <v>2</v>
      </c>
      <c r="D22" s="271">
        <v>1</v>
      </c>
      <c r="E22" s="423" t="s">
        <v>30</v>
      </c>
      <c r="F22" s="424">
        <f t="shared" si="0"/>
        <v>0</v>
      </c>
      <c r="G22" s="426"/>
      <c r="H22" s="426"/>
      <c r="I22" s="424">
        <f t="shared" si="1"/>
        <v>0</v>
      </c>
      <c r="J22" s="426"/>
      <c r="K22" s="426"/>
      <c r="L22" s="425">
        <f t="shared" si="2"/>
        <v>0</v>
      </c>
      <c r="M22" s="426"/>
      <c r="N22" s="426"/>
      <c r="O22" s="270"/>
      <c r="P22" s="270"/>
      <c r="Q22" s="270"/>
    </row>
    <row r="23" spans="1:17" s="2" customFormat="1" ht="23.25" customHeight="1" hidden="1">
      <c r="A23" s="420">
        <v>2122</v>
      </c>
      <c r="B23" s="46">
        <v>1</v>
      </c>
      <c r="C23" s="271">
        <v>2</v>
      </c>
      <c r="D23" s="271">
        <v>2</v>
      </c>
      <c r="E23" s="423" t="s">
        <v>31</v>
      </c>
      <c r="F23" s="424">
        <f t="shared" si="0"/>
        <v>0</v>
      </c>
      <c r="G23" s="426"/>
      <c r="H23" s="426"/>
      <c r="I23" s="424">
        <f t="shared" si="1"/>
        <v>0</v>
      </c>
      <c r="J23" s="426"/>
      <c r="K23" s="426"/>
      <c r="L23" s="425">
        <f t="shared" si="2"/>
        <v>0</v>
      </c>
      <c r="M23" s="426"/>
      <c r="N23" s="426"/>
      <c r="O23" s="270"/>
      <c r="P23" s="270"/>
      <c r="Q23" s="270"/>
    </row>
    <row r="24" spans="1:17" s="2" customFormat="1" ht="12.75">
      <c r="A24" s="420">
        <v>2130</v>
      </c>
      <c r="B24" s="46">
        <v>1</v>
      </c>
      <c r="C24" s="271">
        <v>3</v>
      </c>
      <c r="D24" s="271">
        <v>0</v>
      </c>
      <c r="E24" s="429" t="s">
        <v>32</v>
      </c>
      <c r="F24" s="424">
        <f t="shared" si="0"/>
        <v>144</v>
      </c>
      <c r="G24" s="426">
        <v>144</v>
      </c>
      <c r="H24" s="426">
        <v>0</v>
      </c>
      <c r="I24" s="424">
        <f t="shared" si="1"/>
        <v>144</v>
      </c>
      <c r="J24" s="426">
        <v>144</v>
      </c>
      <c r="K24" s="426">
        <v>0</v>
      </c>
      <c r="L24" s="425">
        <f t="shared" si="2"/>
        <v>108</v>
      </c>
      <c r="M24" s="426">
        <v>108</v>
      </c>
      <c r="N24" s="426">
        <v>0</v>
      </c>
      <c r="O24" s="430"/>
      <c r="P24" s="430"/>
      <c r="Q24" s="270"/>
    </row>
    <row r="25" spans="1:17" s="2" customFormat="1" ht="14.25" customHeight="1" hidden="1">
      <c r="A25" s="420" t="s">
        <v>447</v>
      </c>
      <c r="B25" s="46" t="s">
        <v>447</v>
      </c>
      <c r="C25" s="271" t="s">
        <v>447</v>
      </c>
      <c r="D25" s="271" t="s">
        <v>447</v>
      </c>
      <c r="E25" s="423" t="s">
        <v>315</v>
      </c>
      <c r="F25" s="424">
        <f t="shared" si="0"/>
        <v>0</v>
      </c>
      <c r="G25" s="426"/>
      <c r="H25" s="426"/>
      <c r="I25" s="424">
        <f t="shared" si="1"/>
        <v>0</v>
      </c>
      <c r="J25" s="426"/>
      <c r="K25" s="426"/>
      <c r="L25" s="425">
        <f t="shared" si="2"/>
        <v>0</v>
      </c>
      <c r="M25" s="426"/>
      <c r="N25" s="426">
        <v>0</v>
      </c>
      <c r="O25" s="270"/>
      <c r="P25" s="270"/>
      <c r="Q25" s="270"/>
    </row>
    <row r="26" spans="1:17" s="2" customFormat="1" ht="26.25" customHeight="1" hidden="1">
      <c r="A26" s="420">
        <v>2131</v>
      </c>
      <c r="B26" s="46">
        <v>1</v>
      </c>
      <c r="C26" s="271">
        <v>3</v>
      </c>
      <c r="D26" s="271">
        <v>1</v>
      </c>
      <c r="E26" s="423" t="s">
        <v>33</v>
      </c>
      <c r="F26" s="424">
        <f t="shared" si="0"/>
        <v>0</v>
      </c>
      <c r="G26" s="426"/>
      <c r="H26" s="426"/>
      <c r="I26" s="424">
        <f t="shared" si="1"/>
        <v>0</v>
      </c>
      <c r="J26" s="426"/>
      <c r="K26" s="426"/>
      <c r="L26" s="425">
        <f t="shared" si="2"/>
        <v>0</v>
      </c>
      <c r="M26" s="426"/>
      <c r="N26" s="426">
        <v>0</v>
      </c>
      <c r="O26" s="270"/>
      <c r="P26" s="270"/>
      <c r="Q26" s="270"/>
    </row>
    <row r="27" spans="1:17" s="2" customFormat="1" ht="21" customHeight="1" hidden="1">
      <c r="A27" s="420">
        <v>2132</v>
      </c>
      <c r="B27" s="46">
        <v>1</v>
      </c>
      <c r="C27" s="271">
        <v>3</v>
      </c>
      <c r="D27" s="271">
        <v>2</v>
      </c>
      <c r="E27" s="423" t="s">
        <v>34</v>
      </c>
      <c r="F27" s="424">
        <f t="shared" si="0"/>
        <v>0</v>
      </c>
      <c r="G27" s="426"/>
      <c r="H27" s="426"/>
      <c r="I27" s="424">
        <f t="shared" si="1"/>
        <v>0</v>
      </c>
      <c r="J27" s="426"/>
      <c r="K27" s="426"/>
      <c r="L27" s="425">
        <f t="shared" si="2"/>
        <v>0</v>
      </c>
      <c r="M27" s="426"/>
      <c r="N27" s="426">
        <v>0</v>
      </c>
      <c r="O27" s="270"/>
      <c r="P27" s="270"/>
      <c r="Q27" s="270"/>
    </row>
    <row r="28" spans="1:17" s="2" customFormat="1" ht="12" customHeight="1">
      <c r="A28" s="420">
        <v>2133</v>
      </c>
      <c r="B28" s="46">
        <v>1</v>
      </c>
      <c r="C28" s="271">
        <v>3</v>
      </c>
      <c r="D28" s="271">
        <v>3</v>
      </c>
      <c r="E28" s="423" t="s">
        <v>35</v>
      </c>
      <c r="F28" s="424">
        <f t="shared" si="0"/>
        <v>144</v>
      </c>
      <c r="G28" s="426">
        <v>144</v>
      </c>
      <c r="H28" s="426">
        <v>0</v>
      </c>
      <c r="I28" s="424">
        <f t="shared" si="1"/>
        <v>144</v>
      </c>
      <c r="J28" s="426">
        <v>144</v>
      </c>
      <c r="K28" s="426">
        <v>0</v>
      </c>
      <c r="L28" s="425">
        <v>108</v>
      </c>
      <c r="M28" s="426">
        <v>108</v>
      </c>
      <c r="N28" s="426">
        <v>0</v>
      </c>
      <c r="O28" s="270"/>
      <c r="P28" s="270"/>
      <c r="Q28" s="270"/>
    </row>
    <row r="29" spans="1:17" s="2" customFormat="1" ht="23.25" customHeight="1">
      <c r="A29" s="420">
        <v>2140</v>
      </c>
      <c r="B29" s="46">
        <v>1</v>
      </c>
      <c r="C29" s="271">
        <v>4</v>
      </c>
      <c r="D29" s="271">
        <v>0</v>
      </c>
      <c r="E29" s="429" t="s">
        <v>399</v>
      </c>
      <c r="F29" s="424">
        <f t="shared" si="0"/>
        <v>0</v>
      </c>
      <c r="G29" s="426">
        <v>0</v>
      </c>
      <c r="H29" s="426">
        <v>0</v>
      </c>
      <c r="I29" s="424">
        <f t="shared" si="1"/>
        <v>0</v>
      </c>
      <c r="J29" s="426">
        <v>0</v>
      </c>
      <c r="K29" s="426">
        <v>0</v>
      </c>
      <c r="L29" s="425">
        <f t="shared" si="2"/>
        <v>0</v>
      </c>
      <c r="M29" s="426">
        <v>0</v>
      </c>
      <c r="N29" s="426">
        <v>0</v>
      </c>
      <c r="O29" s="270"/>
      <c r="P29" s="270"/>
      <c r="Q29" s="270"/>
    </row>
    <row r="30" spans="1:17" s="2" customFormat="1" ht="12.75" customHeight="1" hidden="1">
      <c r="A30" s="420" t="s">
        <v>447</v>
      </c>
      <c r="B30" s="46" t="s">
        <v>447</v>
      </c>
      <c r="C30" s="271" t="s">
        <v>447</v>
      </c>
      <c r="D30" s="271" t="s">
        <v>447</v>
      </c>
      <c r="E30" s="423" t="s">
        <v>315</v>
      </c>
      <c r="F30" s="424">
        <f t="shared" si="0"/>
        <v>0</v>
      </c>
      <c r="G30" s="426"/>
      <c r="H30" s="426"/>
      <c r="I30" s="424">
        <f t="shared" si="1"/>
        <v>0</v>
      </c>
      <c r="J30" s="426"/>
      <c r="K30" s="426"/>
      <c r="L30" s="425">
        <f t="shared" si="2"/>
        <v>0</v>
      </c>
      <c r="M30" s="426">
        <v>0</v>
      </c>
      <c r="N30" s="426">
        <v>0</v>
      </c>
      <c r="O30" s="270"/>
      <c r="P30" s="270"/>
      <c r="Q30" s="270"/>
    </row>
    <row r="31" spans="1:17" s="2" customFormat="1" ht="10.5" customHeight="1" hidden="1">
      <c r="A31" s="420">
        <v>2141</v>
      </c>
      <c r="B31" s="46">
        <v>1</v>
      </c>
      <c r="C31" s="271">
        <v>4</v>
      </c>
      <c r="D31" s="271">
        <v>1</v>
      </c>
      <c r="E31" s="423" t="s">
        <v>400</v>
      </c>
      <c r="F31" s="424">
        <f t="shared" si="0"/>
        <v>0</v>
      </c>
      <c r="G31" s="426"/>
      <c r="H31" s="426"/>
      <c r="I31" s="424">
        <f t="shared" si="1"/>
        <v>0</v>
      </c>
      <c r="J31" s="426"/>
      <c r="K31" s="426"/>
      <c r="L31" s="425">
        <f t="shared" si="2"/>
        <v>0</v>
      </c>
      <c r="M31" s="426">
        <v>0</v>
      </c>
      <c r="N31" s="426">
        <v>0</v>
      </c>
      <c r="O31" s="270"/>
      <c r="P31" s="270"/>
      <c r="Q31" s="270"/>
    </row>
    <row r="32" spans="1:17" s="2" customFormat="1" ht="35.25" customHeight="1">
      <c r="A32" s="420">
        <v>2150</v>
      </c>
      <c r="B32" s="46">
        <v>1</v>
      </c>
      <c r="C32" s="271">
        <v>5</v>
      </c>
      <c r="D32" s="271">
        <v>0</v>
      </c>
      <c r="E32" s="429" t="s">
        <v>401</v>
      </c>
      <c r="F32" s="424">
        <f t="shared" si="0"/>
        <v>0</v>
      </c>
      <c r="G32" s="426">
        <v>0</v>
      </c>
      <c r="H32" s="426">
        <v>0</v>
      </c>
      <c r="I32" s="424">
        <f t="shared" si="1"/>
        <v>0</v>
      </c>
      <c r="J32" s="426">
        <v>0</v>
      </c>
      <c r="K32" s="426">
        <v>0</v>
      </c>
      <c r="L32" s="425">
        <f t="shared" si="2"/>
        <v>0</v>
      </c>
      <c r="M32" s="426">
        <v>0</v>
      </c>
      <c r="N32" s="426">
        <v>0</v>
      </c>
      <c r="O32" s="270"/>
      <c r="P32" s="270"/>
      <c r="Q32" s="270"/>
    </row>
    <row r="33" spans="1:17" s="2" customFormat="1" ht="14.25" customHeight="1" hidden="1">
      <c r="A33" s="420" t="s">
        <v>447</v>
      </c>
      <c r="B33" s="46" t="s">
        <v>447</v>
      </c>
      <c r="C33" s="271" t="s">
        <v>447</v>
      </c>
      <c r="D33" s="271" t="s">
        <v>447</v>
      </c>
      <c r="E33" s="423" t="s">
        <v>315</v>
      </c>
      <c r="F33" s="424">
        <f t="shared" si="0"/>
        <v>0</v>
      </c>
      <c r="G33" s="426"/>
      <c r="H33" s="426"/>
      <c r="I33" s="424">
        <f t="shared" si="1"/>
        <v>0</v>
      </c>
      <c r="J33" s="426"/>
      <c r="K33" s="426"/>
      <c r="L33" s="425">
        <f t="shared" si="2"/>
        <v>0</v>
      </c>
      <c r="M33" s="426">
        <v>0</v>
      </c>
      <c r="N33" s="426">
        <v>0</v>
      </c>
      <c r="O33" s="270"/>
      <c r="P33" s="270"/>
      <c r="Q33" s="270"/>
    </row>
    <row r="34" spans="1:17" s="2" customFormat="1" ht="35.25" customHeight="1" hidden="1">
      <c r="A34" s="420">
        <v>2151</v>
      </c>
      <c r="B34" s="46">
        <v>1</v>
      </c>
      <c r="C34" s="271">
        <v>5</v>
      </c>
      <c r="D34" s="271">
        <v>1</v>
      </c>
      <c r="E34" s="423" t="s">
        <v>402</v>
      </c>
      <c r="F34" s="424">
        <f t="shared" si="0"/>
        <v>0</v>
      </c>
      <c r="G34" s="426"/>
      <c r="H34" s="426"/>
      <c r="I34" s="424">
        <f t="shared" si="1"/>
        <v>0</v>
      </c>
      <c r="J34" s="426"/>
      <c r="K34" s="426"/>
      <c r="L34" s="425">
        <f t="shared" si="2"/>
        <v>0</v>
      </c>
      <c r="M34" s="426">
        <v>0</v>
      </c>
      <c r="N34" s="426">
        <v>0</v>
      </c>
      <c r="O34" s="270"/>
      <c r="P34" s="270"/>
      <c r="Q34" s="270"/>
    </row>
    <row r="35" spans="1:17" s="2" customFormat="1" ht="24" customHeight="1">
      <c r="A35" s="420">
        <v>2160</v>
      </c>
      <c r="B35" s="46">
        <v>1</v>
      </c>
      <c r="C35" s="271">
        <v>6</v>
      </c>
      <c r="D35" s="271">
        <v>0</v>
      </c>
      <c r="E35" s="429" t="s">
        <v>403</v>
      </c>
      <c r="F35" s="424">
        <f>+G35+H35</f>
        <v>85024.6</v>
      </c>
      <c r="G35" s="426">
        <v>22200</v>
      </c>
      <c r="H35" s="426">
        <v>62824.6</v>
      </c>
      <c r="I35" s="424">
        <f t="shared" si="1"/>
        <v>112605</v>
      </c>
      <c r="J35" s="426">
        <v>26080</v>
      </c>
      <c r="K35" s="426">
        <v>86525</v>
      </c>
      <c r="L35" s="425">
        <f t="shared" si="2"/>
        <v>59196.534</v>
      </c>
      <c r="M35" s="426">
        <v>13870.246</v>
      </c>
      <c r="N35" s="426">
        <v>45326.288</v>
      </c>
      <c r="O35" s="270"/>
      <c r="P35" s="270"/>
      <c r="Q35" s="270"/>
    </row>
    <row r="36" spans="1:17" s="2" customFormat="1" ht="14.25" customHeight="1" hidden="1">
      <c r="A36" s="420" t="s">
        <v>447</v>
      </c>
      <c r="B36" s="46" t="s">
        <v>447</v>
      </c>
      <c r="C36" s="271" t="s">
        <v>447</v>
      </c>
      <c r="D36" s="271" t="s">
        <v>447</v>
      </c>
      <c r="E36" s="423" t="s">
        <v>315</v>
      </c>
      <c r="F36" s="424">
        <f t="shared" si="0"/>
        <v>64951.1098</v>
      </c>
      <c r="G36" s="426">
        <v>60891.1098</v>
      </c>
      <c r="H36" s="426">
        <v>4060</v>
      </c>
      <c r="I36" s="424">
        <f t="shared" si="1"/>
        <v>45700</v>
      </c>
      <c r="J36" s="426">
        <v>1890</v>
      </c>
      <c r="K36" s="426">
        <v>43810</v>
      </c>
      <c r="L36" s="425">
        <f t="shared" si="2"/>
        <v>448</v>
      </c>
      <c r="M36" s="426">
        <v>448</v>
      </c>
      <c r="N36" s="426"/>
      <c r="O36" s="270"/>
      <c r="P36" s="270"/>
      <c r="Q36" s="270"/>
    </row>
    <row r="37" spans="1:17" s="2" customFormat="1" ht="36">
      <c r="A37" s="420">
        <v>2161</v>
      </c>
      <c r="B37" s="46">
        <v>1</v>
      </c>
      <c r="C37" s="271">
        <v>6</v>
      </c>
      <c r="D37" s="271">
        <v>1</v>
      </c>
      <c r="E37" s="423" t="s">
        <v>562</v>
      </c>
      <c r="F37" s="424">
        <f t="shared" si="0"/>
        <v>85024.6</v>
      </c>
      <c r="G37" s="426">
        <v>22200</v>
      </c>
      <c r="H37" s="426">
        <v>62824.6</v>
      </c>
      <c r="I37" s="424">
        <f t="shared" si="1"/>
        <v>112605</v>
      </c>
      <c r="J37" s="426">
        <v>26080</v>
      </c>
      <c r="K37" s="426">
        <v>86525</v>
      </c>
      <c r="L37" s="425">
        <f>+M37+N37</f>
        <v>59196.534</v>
      </c>
      <c r="M37" s="426">
        <v>13870.246</v>
      </c>
      <c r="N37" s="426">
        <v>45326.288</v>
      </c>
      <c r="O37" s="270"/>
      <c r="P37" s="270"/>
      <c r="Q37" s="270"/>
    </row>
    <row r="38" spans="1:17" s="2" customFormat="1" ht="27" customHeight="1">
      <c r="A38" s="420">
        <v>2170</v>
      </c>
      <c r="B38" s="46">
        <v>1</v>
      </c>
      <c r="C38" s="271">
        <v>7</v>
      </c>
      <c r="D38" s="271">
        <v>0</v>
      </c>
      <c r="E38" s="429" t="s">
        <v>404</v>
      </c>
      <c r="F38" s="424">
        <v>0</v>
      </c>
      <c r="G38" s="426">
        <v>0</v>
      </c>
      <c r="H38" s="426">
        <v>0</v>
      </c>
      <c r="I38" s="424">
        <f t="shared" si="1"/>
        <v>0</v>
      </c>
      <c r="J38" s="426">
        <v>0</v>
      </c>
      <c r="K38" s="426">
        <v>0</v>
      </c>
      <c r="L38" s="425">
        <f t="shared" si="2"/>
        <v>0</v>
      </c>
      <c r="M38" s="426">
        <v>0</v>
      </c>
      <c r="N38" s="426">
        <v>0</v>
      </c>
      <c r="O38" s="270"/>
      <c r="P38" s="270"/>
      <c r="Q38" s="270"/>
    </row>
    <row r="39" spans="1:17" s="2" customFormat="1" ht="12.75" customHeight="1" hidden="1">
      <c r="A39" s="420" t="s">
        <v>447</v>
      </c>
      <c r="B39" s="46" t="s">
        <v>447</v>
      </c>
      <c r="C39" s="271" t="s">
        <v>447</v>
      </c>
      <c r="D39" s="271" t="s">
        <v>447</v>
      </c>
      <c r="E39" s="423" t="s">
        <v>315</v>
      </c>
      <c r="F39" s="424">
        <f t="shared" si="0"/>
        <v>0</v>
      </c>
      <c r="G39" s="426">
        <v>0</v>
      </c>
      <c r="H39" s="426">
        <v>0</v>
      </c>
      <c r="I39" s="424">
        <f t="shared" si="1"/>
        <v>0</v>
      </c>
      <c r="J39" s="426">
        <v>0</v>
      </c>
      <c r="K39" s="426">
        <v>0</v>
      </c>
      <c r="L39" s="425">
        <f t="shared" si="2"/>
        <v>0</v>
      </c>
      <c r="M39" s="426">
        <v>0</v>
      </c>
      <c r="N39" s="426">
        <v>0</v>
      </c>
      <c r="O39" s="270"/>
      <c r="P39" s="270"/>
      <c r="Q39" s="270"/>
    </row>
    <row r="40" spans="1:17" s="2" customFormat="1" ht="14.25" customHeight="1" hidden="1">
      <c r="A40" s="420">
        <v>2171</v>
      </c>
      <c r="B40" s="46">
        <v>1</v>
      </c>
      <c r="C40" s="271">
        <v>7</v>
      </c>
      <c r="D40" s="271">
        <v>1</v>
      </c>
      <c r="E40" s="423" t="s">
        <v>404</v>
      </c>
      <c r="F40" s="424">
        <f t="shared" si="0"/>
        <v>0</v>
      </c>
      <c r="G40" s="426">
        <v>0</v>
      </c>
      <c r="H40" s="426">
        <v>0</v>
      </c>
      <c r="I40" s="424">
        <f t="shared" si="1"/>
        <v>0</v>
      </c>
      <c r="J40" s="426">
        <v>0</v>
      </c>
      <c r="K40" s="426">
        <v>0</v>
      </c>
      <c r="L40" s="425">
        <f t="shared" si="2"/>
        <v>0</v>
      </c>
      <c r="M40" s="426">
        <v>0</v>
      </c>
      <c r="N40" s="426">
        <v>0</v>
      </c>
      <c r="O40" s="270"/>
      <c r="P40" s="270"/>
      <c r="Q40" s="270"/>
    </row>
    <row r="41" spans="1:17" s="2" customFormat="1" ht="27" customHeight="1">
      <c r="A41" s="420">
        <v>2180</v>
      </c>
      <c r="B41" s="46">
        <v>1</v>
      </c>
      <c r="C41" s="271">
        <v>8</v>
      </c>
      <c r="D41" s="271">
        <v>0</v>
      </c>
      <c r="E41" s="429" t="s">
        <v>407</v>
      </c>
      <c r="F41" s="424">
        <f t="shared" si="0"/>
        <v>0</v>
      </c>
      <c r="G41" s="426">
        <v>0</v>
      </c>
      <c r="H41" s="426">
        <v>0</v>
      </c>
      <c r="I41" s="424">
        <f t="shared" si="1"/>
        <v>0</v>
      </c>
      <c r="J41" s="426">
        <v>0</v>
      </c>
      <c r="K41" s="426">
        <v>0</v>
      </c>
      <c r="L41" s="425">
        <f t="shared" si="2"/>
        <v>0</v>
      </c>
      <c r="M41" s="426">
        <v>0</v>
      </c>
      <c r="N41" s="426">
        <v>0</v>
      </c>
      <c r="O41" s="270"/>
      <c r="P41" s="270"/>
      <c r="Q41" s="270"/>
    </row>
    <row r="42" spans="1:17" s="2" customFormat="1" ht="12.75" customHeight="1" hidden="1">
      <c r="A42" s="420" t="s">
        <v>447</v>
      </c>
      <c r="B42" s="46" t="s">
        <v>447</v>
      </c>
      <c r="C42" s="271" t="s">
        <v>447</v>
      </c>
      <c r="D42" s="271" t="s">
        <v>447</v>
      </c>
      <c r="E42" s="423" t="s">
        <v>315</v>
      </c>
      <c r="F42" s="424">
        <f t="shared" si="0"/>
        <v>0</v>
      </c>
      <c r="G42" s="426">
        <v>0</v>
      </c>
      <c r="H42" s="426">
        <v>0</v>
      </c>
      <c r="I42" s="424">
        <f t="shared" si="1"/>
        <v>0</v>
      </c>
      <c r="J42" s="426">
        <v>0</v>
      </c>
      <c r="K42" s="426">
        <v>0</v>
      </c>
      <c r="L42" s="425">
        <f t="shared" si="2"/>
        <v>0</v>
      </c>
      <c r="M42" s="426">
        <v>0</v>
      </c>
      <c r="N42" s="426">
        <v>0</v>
      </c>
      <c r="O42" s="270"/>
      <c r="P42" s="270"/>
      <c r="Q42" s="270"/>
    </row>
    <row r="43" spans="1:17" s="2" customFormat="1" ht="21.75" customHeight="1" hidden="1">
      <c r="A43" s="420">
        <v>2181</v>
      </c>
      <c r="B43" s="46">
        <v>1</v>
      </c>
      <c r="C43" s="271">
        <v>8</v>
      </c>
      <c r="D43" s="271">
        <v>1</v>
      </c>
      <c r="E43" s="423" t="s">
        <v>407</v>
      </c>
      <c r="F43" s="424">
        <f t="shared" si="0"/>
        <v>0</v>
      </c>
      <c r="G43" s="426">
        <v>0</v>
      </c>
      <c r="H43" s="426">
        <v>0</v>
      </c>
      <c r="I43" s="424">
        <f t="shared" si="1"/>
        <v>0</v>
      </c>
      <c r="J43" s="426">
        <v>0</v>
      </c>
      <c r="K43" s="426">
        <v>0</v>
      </c>
      <c r="L43" s="425">
        <f t="shared" si="2"/>
        <v>0</v>
      </c>
      <c r="M43" s="426">
        <v>0</v>
      </c>
      <c r="N43" s="426">
        <v>0</v>
      </c>
      <c r="O43" s="270"/>
      <c r="P43" s="270"/>
      <c r="Q43" s="270"/>
    </row>
    <row r="44" spans="1:17" s="2" customFormat="1" ht="12" customHeight="1" hidden="1">
      <c r="A44" s="420" t="s">
        <v>447</v>
      </c>
      <c r="B44" s="46" t="s">
        <v>447</v>
      </c>
      <c r="C44" s="271" t="s">
        <v>447</v>
      </c>
      <c r="D44" s="271" t="s">
        <v>447</v>
      </c>
      <c r="E44" s="423" t="s">
        <v>315</v>
      </c>
      <c r="F44" s="424">
        <f t="shared" si="0"/>
        <v>0</v>
      </c>
      <c r="G44" s="426">
        <v>0</v>
      </c>
      <c r="H44" s="426">
        <v>0</v>
      </c>
      <c r="I44" s="424">
        <f t="shared" si="1"/>
        <v>0</v>
      </c>
      <c r="J44" s="426">
        <v>0</v>
      </c>
      <c r="K44" s="426">
        <v>0</v>
      </c>
      <c r="L44" s="425">
        <f t="shared" si="2"/>
        <v>0</v>
      </c>
      <c r="M44" s="426">
        <v>0</v>
      </c>
      <c r="N44" s="426">
        <v>0</v>
      </c>
      <c r="O44" s="270"/>
      <c r="P44" s="270"/>
      <c r="Q44" s="270"/>
    </row>
    <row r="45" spans="1:17" s="2" customFormat="1" ht="12.75" customHeight="1" hidden="1">
      <c r="A45" s="420">
        <v>2182</v>
      </c>
      <c r="B45" s="46">
        <v>1</v>
      </c>
      <c r="C45" s="271">
        <v>8</v>
      </c>
      <c r="D45" s="271">
        <v>1</v>
      </c>
      <c r="E45" s="423" t="s">
        <v>408</v>
      </c>
      <c r="F45" s="424">
        <f t="shared" si="0"/>
        <v>0</v>
      </c>
      <c r="G45" s="426">
        <v>0</v>
      </c>
      <c r="H45" s="426">
        <v>0</v>
      </c>
      <c r="I45" s="424">
        <f t="shared" si="1"/>
        <v>0</v>
      </c>
      <c r="J45" s="426">
        <v>0</v>
      </c>
      <c r="K45" s="426">
        <v>0</v>
      </c>
      <c r="L45" s="425">
        <f t="shared" si="2"/>
        <v>0</v>
      </c>
      <c r="M45" s="426">
        <v>0</v>
      </c>
      <c r="N45" s="426">
        <v>0</v>
      </c>
      <c r="O45" s="270"/>
      <c r="P45" s="270"/>
      <c r="Q45" s="270"/>
    </row>
    <row r="46" spans="1:17" s="2" customFormat="1" ht="11.25" customHeight="1" hidden="1">
      <c r="A46" s="420">
        <v>2183</v>
      </c>
      <c r="B46" s="46">
        <v>1</v>
      </c>
      <c r="C46" s="271">
        <v>8</v>
      </c>
      <c r="D46" s="271">
        <v>1</v>
      </c>
      <c r="E46" s="423" t="s">
        <v>409</v>
      </c>
      <c r="F46" s="424">
        <f t="shared" si="0"/>
        <v>0</v>
      </c>
      <c r="G46" s="426">
        <v>0</v>
      </c>
      <c r="H46" s="426">
        <v>0</v>
      </c>
      <c r="I46" s="424">
        <f t="shared" si="1"/>
        <v>0</v>
      </c>
      <c r="J46" s="426">
        <v>0</v>
      </c>
      <c r="K46" s="426">
        <v>0</v>
      </c>
      <c r="L46" s="425">
        <f t="shared" si="2"/>
        <v>0</v>
      </c>
      <c r="M46" s="426">
        <v>0</v>
      </c>
      <c r="N46" s="426">
        <v>0</v>
      </c>
      <c r="O46" s="270"/>
      <c r="P46" s="270"/>
      <c r="Q46" s="270"/>
    </row>
    <row r="47" spans="1:17" s="2" customFormat="1" ht="24.75" customHeight="1" hidden="1">
      <c r="A47" s="420">
        <v>2184</v>
      </c>
      <c r="B47" s="46">
        <v>1</v>
      </c>
      <c r="C47" s="271">
        <v>8</v>
      </c>
      <c r="D47" s="271">
        <v>1</v>
      </c>
      <c r="E47" s="423" t="s">
        <v>410</v>
      </c>
      <c r="F47" s="424">
        <f t="shared" si="0"/>
        <v>0</v>
      </c>
      <c r="G47" s="426">
        <v>0</v>
      </c>
      <c r="H47" s="426">
        <v>0</v>
      </c>
      <c r="I47" s="424">
        <f t="shared" si="1"/>
        <v>0</v>
      </c>
      <c r="J47" s="426">
        <v>0</v>
      </c>
      <c r="K47" s="426">
        <v>0</v>
      </c>
      <c r="L47" s="425">
        <f t="shared" si="2"/>
        <v>0</v>
      </c>
      <c r="M47" s="426">
        <v>0</v>
      </c>
      <c r="N47" s="426">
        <v>0</v>
      </c>
      <c r="O47" s="270"/>
      <c r="P47" s="270"/>
      <c r="Q47" s="270"/>
    </row>
    <row r="48" spans="1:17" s="2" customFormat="1" ht="13.5" customHeight="1" hidden="1">
      <c r="A48" s="420">
        <v>2185</v>
      </c>
      <c r="B48" s="46">
        <v>1</v>
      </c>
      <c r="C48" s="271">
        <v>8</v>
      </c>
      <c r="D48" s="271">
        <v>1</v>
      </c>
      <c r="E48" s="423" t="s">
        <v>447</v>
      </c>
      <c r="F48" s="424">
        <f t="shared" si="0"/>
        <v>0</v>
      </c>
      <c r="G48" s="426">
        <v>0</v>
      </c>
      <c r="H48" s="426">
        <v>0</v>
      </c>
      <c r="I48" s="424">
        <f t="shared" si="1"/>
        <v>0</v>
      </c>
      <c r="J48" s="426">
        <v>0</v>
      </c>
      <c r="K48" s="426">
        <v>0</v>
      </c>
      <c r="L48" s="425">
        <f t="shared" si="2"/>
        <v>0</v>
      </c>
      <c r="M48" s="426">
        <v>0</v>
      </c>
      <c r="N48" s="426">
        <v>0</v>
      </c>
      <c r="O48" s="270"/>
      <c r="P48" s="270"/>
      <c r="Q48" s="270"/>
    </row>
    <row r="49" spans="1:17" s="2" customFormat="1" ht="27" customHeight="1" hidden="1">
      <c r="A49" s="420">
        <v>2200</v>
      </c>
      <c r="B49" s="46">
        <v>2</v>
      </c>
      <c r="C49" s="271">
        <v>0</v>
      </c>
      <c r="D49" s="271">
        <v>0</v>
      </c>
      <c r="E49" s="423" t="s">
        <v>564</v>
      </c>
      <c r="F49" s="424">
        <f t="shared" si="0"/>
        <v>0</v>
      </c>
      <c r="G49" s="426">
        <v>0</v>
      </c>
      <c r="H49" s="426">
        <v>0</v>
      </c>
      <c r="I49" s="424">
        <f t="shared" si="1"/>
        <v>0</v>
      </c>
      <c r="J49" s="426">
        <v>0</v>
      </c>
      <c r="K49" s="426">
        <v>0</v>
      </c>
      <c r="L49" s="425">
        <f t="shared" si="2"/>
        <v>0</v>
      </c>
      <c r="M49" s="426">
        <v>0</v>
      </c>
      <c r="N49" s="426">
        <v>0</v>
      </c>
      <c r="O49" s="270"/>
      <c r="P49" s="270"/>
      <c r="Q49" s="270"/>
    </row>
    <row r="50" spans="1:17" s="2" customFormat="1" ht="12.75" customHeight="1" hidden="1">
      <c r="A50" s="420" t="s">
        <v>447</v>
      </c>
      <c r="B50" s="46" t="s">
        <v>447</v>
      </c>
      <c r="C50" s="271" t="s">
        <v>447</v>
      </c>
      <c r="D50" s="271" t="s">
        <v>447</v>
      </c>
      <c r="E50" s="423" t="s">
        <v>311</v>
      </c>
      <c r="F50" s="424">
        <f t="shared" si="0"/>
        <v>0</v>
      </c>
      <c r="G50" s="426">
        <v>0</v>
      </c>
      <c r="H50" s="426">
        <v>0</v>
      </c>
      <c r="I50" s="424">
        <f t="shared" si="1"/>
        <v>0</v>
      </c>
      <c r="J50" s="426">
        <v>0</v>
      </c>
      <c r="K50" s="426">
        <v>0</v>
      </c>
      <c r="L50" s="425">
        <f t="shared" si="2"/>
        <v>0</v>
      </c>
      <c r="M50" s="426">
        <v>0</v>
      </c>
      <c r="N50" s="426">
        <v>0</v>
      </c>
      <c r="O50" s="270"/>
      <c r="P50" s="270"/>
      <c r="Q50" s="270"/>
    </row>
    <row r="51" spans="1:17" s="2" customFormat="1" ht="12.75" customHeight="1" hidden="1">
      <c r="A51" s="420">
        <v>2210</v>
      </c>
      <c r="B51" s="431">
        <v>2</v>
      </c>
      <c r="C51" s="432">
        <v>1</v>
      </c>
      <c r="D51" s="432">
        <v>0</v>
      </c>
      <c r="E51" s="429" t="s">
        <v>411</v>
      </c>
      <c r="F51" s="424">
        <f t="shared" si="0"/>
        <v>0</v>
      </c>
      <c r="G51" s="426">
        <v>0</v>
      </c>
      <c r="H51" s="426">
        <v>0</v>
      </c>
      <c r="I51" s="424">
        <f t="shared" si="1"/>
        <v>0</v>
      </c>
      <c r="J51" s="426">
        <v>0</v>
      </c>
      <c r="K51" s="426">
        <v>0</v>
      </c>
      <c r="L51" s="425">
        <f t="shared" si="2"/>
        <v>0</v>
      </c>
      <c r="M51" s="426">
        <v>0</v>
      </c>
      <c r="N51" s="426">
        <v>0</v>
      </c>
      <c r="O51" s="270"/>
      <c r="P51" s="270"/>
      <c r="Q51" s="270"/>
    </row>
    <row r="52" spans="1:17" s="2" customFormat="1" ht="15" customHeight="1" hidden="1">
      <c r="A52" s="420" t="s">
        <v>447</v>
      </c>
      <c r="B52" s="46" t="s">
        <v>447</v>
      </c>
      <c r="C52" s="271" t="s">
        <v>447</v>
      </c>
      <c r="D52" s="271" t="s">
        <v>447</v>
      </c>
      <c r="E52" s="423" t="s">
        <v>315</v>
      </c>
      <c r="F52" s="424">
        <f t="shared" si="0"/>
        <v>0</v>
      </c>
      <c r="G52" s="426">
        <v>0</v>
      </c>
      <c r="H52" s="426">
        <v>0</v>
      </c>
      <c r="I52" s="424">
        <f t="shared" si="1"/>
        <v>0</v>
      </c>
      <c r="J52" s="426">
        <v>0</v>
      </c>
      <c r="K52" s="426">
        <v>0</v>
      </c>
      <c r="L52" s="425">
        <f t="shared" si="2"/>
        <v>0</v>
      </c>
      <c r="M52" s="426">
        <v>0</v>
      </c>
      <c r="N52" s="426">
        <v>0</v>
      </c>
      <c r="O52" s="270"/>
      <c r="P52" s="270"/>
      <c r="Q52" s="270"/>
    </row>
    <row r="53" spans="1:17" s="2" customFormat="1" ht="11.25" customHeight="1" hidden="1">
      <c r="A53" s="420">
        <v>2211</v>
      </c>
      <c r="B53" s="46">
        <v>2</v>
      </c>
      <c r="C53" s="271">
        <v>1</v>
      </c>
      <c r="D53" s="271">
        <v>1</v>
      </c>
      <c r="E53" s="423" t="s">
        <v>412</v>
      </c>
      <c r="F53" s="424">
        <f t="shared" si="0"/>
        <v>0</v>
      </c>
      <c r="G53" s="426">
        <v>0</v>
      </c>
      <c r="H53" s="426">
        <v>0</v>
      </c>
      <c r="I53" s="424">
        <f t="shared" si="1"/>
        <v>0</v>
      </c>
      <c r="J53" s="426">
        <v>0</v>
      </c>
      <c r="K53" s="426">
        <v>0</v>
      </c>
      <c r="L53" s="425">
        <f t="shared" si="2"/>
        <v>0</v>
      </c>
      <c r="M53" s="426">
        <v>0</v>
      </c>
      <c r="N53" s="426">
        <v>0</v>
      </c>
      <c r="O53" s="270"/>
      <c r="P53" s="270"/>
      <c r="Q53" s="270"/>
    </row>
    <row r="54" spans="1:17" s="2" customFormat="1" ht="13.5" customHeight="1" hidden="1">
      <c r="A54" s="420">
        <v>2220</v>
      </c>
      <c r="B54" s="431">
        <v>2</v>
      </c>
      <c r="C54" s="432">
        <v>2</v>
      </c>
      <c r="D54" s="432">
        <v>0</v>
      </c>
      <c r="E54" s="429" t="s">
        <v>413</v>
      </c>
      <c r="F54" s="424">
        <f t="shared" si="0"/>
        <v>0</v>
      </c>
      <c r="G54" s="426">
        <v>0</v>
      </c>
      <c r="H54" s="426">
        <v>0</v>
      </c>
      <c r="I54" s="424">
        <f t="shared" si="1"/>
        <v>0</v>
      </c>
      <c r="J54" s="426">
        <v>0</v>
      </c>
      <c r="K54" s="426">
        <v>0</v>
      </c>
      <c r="L54" s="425">
        <f t="shared" si="2"/>
        <v>0</v>
      </c>
      <c r="M54" s="426">
        <v>0</v>
      </c>
      <c r="N54" s="426">
        <v>0</v>
      </c>
      <c r="O54" s="270"/>
      <c r="P54" s="270"/>
      <c r="Q54" s="270"/>
    </row>
    <row r="55" spans="1:17" s="2" customFormat="1" ht="14.25" customHeight="1" hidden="1">
      <c r="A55" s="420" t="s">
        <v>447</v>
      </c>
      <c r="B55" s="46" t="s">
        <v>447</v>
      </c>
      <c r="C55" s="271" t="s">
        <v>447</v>
      </c>
      <c r="D55" s="271" t="s">
        <v>447</v>
      </c>
      <c r="E55" s="423" t="s">
        <v>315</v>
      </c>
      <c r="F55" s="424">
        <f t="shared" si="0"/>
        <v>0</v>
      </c>
      <c r="G55" s="426">
        <v>0</v>
      </c>
      <c r="H55" s="426">
        <v>0</v>
      </c>
      <c r="I55" s="424">
        <f t="shared" si="1"/>
        <v>0</v>
      </c>
      <c r="J55" s="426">
        <v>0</v>
      </c>
      <c r="K55" s="426">
        <v>0</v>
      </c>
      <c r="L55" s="425">
        <f t="shared" si="2"/>
        <v>0</v>
      </c>
      <c r="M55" s="426">
        <v>0</v>
      </c>
      <c r="N55" s="426">
        <v>0</v>
      </c>
      <c r="O55" s="270"/>
      <c r="P55" s="270"/>
      <c r="Q55" s="270"/>
    </row>
    <row r="56" spans="1:17" s="2" customFormat="1" ht="12.75" customHeight="1" hidden="1">
      <c r="A56" s="420">
        <v>2221</v>
      </c>
      <c r="B56" s="46">
        <v>2</v>
      </c>
      <c r="C56" s="271">
        <v>2</v>
      </c>
      <c r="D56" s="271">
        <v>1</v>
      </c>
      <c r="E56" s="423" t="s">
        <v>414</v>
      </c>
      <c r="F56" s="424">
        <f t="shared" si="0"/>
        <v>0</v>
      </c>
      <c r="G56" s="426">
        <v>0</v>
      </c>
      <c r="H56" s="426">
        <v>0</v>
      </c>
      <c r="I56" s="424">
        <f t="shared" si="1"/>
        <v>0</v>
      </c>
      <c r="J56" s="426">
        <v>0</v>
      </c>
      <c r="K56" s="426">
        <v>0</v>
      </c>
      <c r="L56" s="425">
        <f t="shared" si="2"/>
        <v>0</v>
      </c>
      <c r="M56" s="426">
        <v>0</v>
      </c>
      <c r="N56" s="426">
        <v>0</v>
      </c>
      <c r="O56" s="270"/>
      <c r="P56" s="270"/>
      <c r="Q56" s="270"/>
    </row>
    <row r="57" spans="1:17" s="2" customFormat="1" ht="10.5" customHeight="1" hidden="1">
      <c r="A57" s="420">
        <v>2230</v>
      </c>
      <c r="B57" s="431">
        <v>2</v>
      </c>
      <c r="C57" s="432">
        <v>3</v>
      </c>
      <c r="D57" s="432">
        <v>0</v>
      </c>
      <c r="E57" s="429" t="s">
        <v>415</v>
      </c>
      <c r="F57" s="424">
        <f t="shared" si="0"/>
        <v>0</v>
      </c>
      <c r="G57" s="426">
        <v>0</v>
      </c>
      <c r="H57" s="426">
        <v>0</v>
      </c>
      <c r="I57" s="424">
        <f t="shared" si="1"/>
        <v>0</v>
      </c>
      <c r="J57" s="426">
        <v>0</v>
      </c>
      <c r="K57" s="426">
        <v>0</v>
      </c>
      <c r="L57" s="425">
        <f t="shared" si="2"/>
        <v>0</v>
      </c>
      <c r="M57" s="426">
        <v>0</v>
      </c>
      <c r="N57" s="426">
        <v>0</v>
      </c>
      <c r="O57" s="270"/>
      <c r="P57" s="270"/>
      <c r="Q57" s="270"/>
    </row>
    <row r="58" spans="1:17" s="2" customFormat="1" ht="12.75" customHeight="1" hidden="1">
      <c r="A58" s="420" t="s">
        <v>447</v>
      </c>
      <c r="B58" s="46" t="s">
        <v>447</v>
      </c>
      <c r="C58" s="271" t="s">
        <v>447</v>
      </c>
      <c r="D58" s="271" t="s">
        <v>447</v>
      </c>
      <c r="E58" s="423" t="s">
        <v>315</v>
      </c>
      <c r="F58" s="424">
        <f t="shared" si="0"/>
        <v>0</v>
      </c>
      <c r="G58" s="426">
        <v>0</v>
      </c>
      <c r="H58" s="426">
        <v>0</v>
      </c>
      <c r="I58" s="424">
        <f t="shared" si="1"/>
        <v>0</v>
      </c>
      <c r="J58" s="426">
        <v>0</v>
      </c>
      <c r="K58" s="426">
        <v>0</v>
      </c>
      <c r="L58" s="425">
        <f t="shared" si="2"/>
        <v>0</v>
      </c>
      <c r="M58" s="426">
        <v>0</v>
      </c>
      <c r="N58" s="426">
        <v>0</v>
      </c>
      <c r="O58" s="270"/>
      <c r="P58" s="270"/>
      <c r="Q58" s="270"/>
    </row>
    <row r="59" spans="1:17" s="2" customFormat="1" ht="12.75" customHeight="1" hidden="1">
      <c r="A59" s="420">
        <v>2231</v>
      </c>
      <c r="B59" s="46">
        <v>2</v>
      </c>
      <c r="C59" s="271">
        <v>3</v>
      </c>
      <c r="D59" s="271">
        <v>1</v>
      </c>
      <c r="E59" s="423" t="s">
        <v>416</v>
      </c>
      <c r="F59" s="424">
        <f t="shared" si="0"/>
        <v>0</v>
      </c>
      <c r="G59" s="426">
        <v>0</v>
      </c>
      <c r="H59" s="426">
        <v>0</v>
      </c>
      <c r="I59" s="424">
        <f t="shared" si="1"/>
        <v>0</v>
      </c>
      <c r="J59" s="426">
        <v>0</v>
      </c>
      <c r="K59" s="426">
        <v>0</v>
      </c>
      <c r="L59" s="425">
        <f t="shared" si="2"/>
        <v>0</v>
      </c>
      <c r="M59" s="426">
        <v>0</v>
      </c>
      <c r="N59" s="426">
        <v>0</v>
      </c>
      <c r="O59" s="270"/>
      <c r="P59" s="270"/>
      <c r="Q59" s="270"/>
    </row>
    <row r="60" spans="1:17" s="2" customFormat="1" ht="21" customHeight="1" hidden="1">
      <c r="A60" s="420">
        <v>2240</v>
      </c>
      <c r="B60" s="431">
        <v>2</v>
      </c>
      <c r="C60" s="432">
        <v>4</v>
      </c>
      <c r="D60" s="432">
        <v>0</v>
      </c>
      <c r="E60" s="429" t="s">
        <v>417</v>
      </c>
      <c r="F60" s="424">
        <f t="shared" si="0"/>
        <v>0</v>
      </c>
      <c r="G60" s="426">
        <v>0</v>
      </c>
      <c r="H60" s="426">
        <v>0</v>
      </c>
      <c r="I60" s="424">
        <f t="shared" si="1"/>
        <v>0</v>
      </c>
      <c r="J60" s="426">
        <v>0</v>
      </c>
      <c r="K60" s="426">
        <v>0</v>
      </c>
      <c r="L60" s="425">
        <f t="shared" si="2"/>
        <v>0</v>
      </c>
      <c r="M60" s="426">
        <v>0</v>
      </c>
      <c r="N60" s="426">
        <v>0</v>
      </c>
      <c r="O60" s="270"/>
      <c r="P60" s="270"/>
      <c r="Q60" s="270"/>
    </row>
    <row r="61" spans="1:17" s="2" customFormat="1" ht="12.75" customHeight="1" hidden="1">
      <c r="A61" s="420" t="s">
        <v>447</v>
      </c>
      <c r="B61" s="46" t="s">
        <v>447</v>
      </c>
      <c r="C61" s="271" t="s">
        <v>447</v>
      </c>
      <c r="D61" s="271" t="s">
        <v>447</v>
      </c>
      <c r="E61" s="423" t="s">
        <v>315</v>
      </c>
      <c r="F61" s="424">
        <f t="shared" si="0"/>
        <v>0</v>
      </c>
      <c r="G61" s="426">
        <v>0</v>
      </c>
      <c r="H61" s="426">
        <v>0</v>
      </c>
      <c r="I61" s="424">
        <f t="shared" si="1"/>
        <v>0</v>
      </c>
      <c r="J61" s="426">
        <v>0</v>
      </c>
      <c r="K61" s="426">
        <v>0</v>
      </c>
      <c r="L61" s="425">
        <f t="shared" si="2"/>
        <v>0</v>
      </c>
      <c r="M61" s="426">
        <v>0</v>
      </c>
      <c r="N61" s="426">
        <v>0</v>
      </c>
      <c r="O61" s="270"/>
      <c r="P61" s="270"/>
      <c r="Q61" s="270"/>
    </row>
    <row r="62" spans="1:17" s="2" customFormat="1" ht="22.5" customHeight="1" hidden="1">
      <c r="A62" s="420">
        <v>2241</v>
      </c>
      <c r="B62" s="46">
        <v>2</v>
      </c>
      <c r="C62" s="271">
        <v>4</v>
      </c>
      <c r="D62" s="271">
        <v>1</v>
      </c>
      <c r="E62" s="423" t="s">
        <v>417</v>
      </c>
      <c r="F62" s="424">
        <f t="shared" si="0"/>
        <v>0</v>
      </c>
      <c r="G62" s="426">
        <v>0</v>
      </c>
      <c r="H62" s="426">
        <v>0</v>
      </c>
      <c r="I62" s="424">
        <f t="shared" si="1"/>
        <v>0</v>
      </c>
      <c r="J62" s="426">
        <v>0</v>
      </c>
      <c r="K62" s="426">
        <v>0</v>
      </c>
      <c r="L62" s="425">
        <f t="shared" si="2"/>
        <v>0</v>
      </c>
      <c r="M62" s="426">
        <v>0</v>
      </c>
      <c r="N62" s="426">
        <v>0</v>
      </c>
      <c r="O62" s="270"/>
      <c r="P62" s="270"/>
      <c r="Q62" s="270"/>
    </row>
    <row r="63" spans="1:17" s="2" customFormat="1" ht="14.25" customHeight="1" hidden="1">
      <c r="A63" s="420">
        <v>2250</v>
      </c>
      <c r="B63" s="431">
        <v>2</v>
      </c>
      <c r="C63" s="432">
        <v>5</v>
      </c>
      <c r="D63" s="432">
        <v>0</v>
      </c>
      <c r="E63" s="429" t="s">
        <v>418</v>
      </c>
      <c r="F63" s="424">
        <f t="shared" si="0"/>
        <v>0</v>
      </c>
      <c r="G63" s="426">
        <v>0</v>
      </c>
      <c r="H63" s="426">
        <v>0</v>
      </c>
      <c r="I63" s="424">
        <f t="shared" si="1"/>
        <v>0</v>
      </c>
      <c r="J63" s="426">
        <v>0</v>
      </c>
      <c r="K63" s="426">
        <v>0</v>
      </c>
      <c r="L63" s="425">
        <f t="shared" si="2"/>
        <v>0</v>
      </c>
      <c r="M63" s="426">
        <v>0</v>
      </c>
      <c r="N63" s="426">
        <v>0</v>
      </c>
      <c r="O63" s="270"/>
      <c r="P63" s="270"/>
      <c r="Q63" s="270"/>
    </row>
    <row r="64" spans="1:17" s="2" customFormat="1" ht="13.5" customHeight="1" hidden="1">
      <c r="A64" s="420" t="s">
        <v>447</v>
      </c>
      <c r="B64" s="46" t="s">
        <v>447</v>
      </c>
      <c r="C64" s="271" t="s">
        <v>447</v>
      </c>
      <c r="D64" s="271" t="s">
        <v>447</v>
      </c>
      <c r="E64" s="423" t="s">
        <v>315</v>
      </c>
      <c r="F64" s="424">
        <f t="shared" si="0"/>
        <v>0</v>
      </c>
      <c r="G64" s="426">
        <v>0</v>
      </c>
      <c r="H64" s="426">
        <v>0</v>
      </c>
      <c r="I64" s="424">
        <f t="shared" si="1"/>
        <v>0</v>
      </c>
      <c r="J64" s="426">
        <v>0</v>
      </c>
      <c r="K64" s="426">
        <v>0</v>
      </c>
      <c r="L64" s="425">
        <f t="shared" si="2"/>
        <v>0</v>
      </c>
      <c r="M64" s="426">
        <v>0</v>
      </c>
      <c r="N64" s="426">
        <v>0</v>
      </c>
      <c r="O64" s="270"/>
      <c r="P64" s="270"/>
      <c r="Q64" s="270"/>
    </row>
    <row r="65" spans="1:17" s="2" customFormat="1" ht="15.75" customHeight="1" hidden="1">
      <c r="A65" s="420">
        <v>2251</v>
      </c>
      <c r="B65" s="46">
        <v>2</v>
      </c>
      <c r="C65" s="271">
        <v>5</v>
      </c>
      <c r="D65" s="271">
        <v>1</v>
      </c>
      <c r="E65" s="423" t="s">
        <v>418</v>
      </c>
      <c r="F65" s="424">
        <f t="shared" si="0"/>
        <v>0</v>
      </c>
      <c r="G65" s="426">
        <v>0</v>
      </c>
      <c r="H65" s="426">
        <v>0</v>
      </c>
      <c r="I65" s="424">
        <f t="shared" si="1"/>
        <v>0</v>
      </c>
      <c r="J65" s="426">
        <v>0</v>
      </c>
      <c r="K65" s="426">
        <v>0</v>
      </c>
      <c r="L65" s="425">
        <f t="shared" si="2"/>
        <v>0</v>
      </c>
      <c r="M65" s="426">
        <v>0</v>
      </c>
      <c r="N65" s="426">
        <v>0</v>
      </c>
      <c r="O65" s="270"/>
      <c r="P65" s="270"/>
      <c r="Q65" s="270"/>
    </row>
    <row r="66" spans="1:17" s="2" customFormat="1" ht="46.5" customHeight="1" hidden="1">
      <c r="A66" s="420">
        <v>2300</v>
      </c>
      <c r="B66" s="431">
        <v>3</v>
      </c>
      <c r="C66" s="432">
        <v>0</v>
      </c>
      <c r="D66" s="432">
        <v>0</v>
      </c>
      <c r="E66" s="423" t="s">
        <v>565</v>
      </c>
      <c r="F66" s="424">
        <f t="shared" si="0"/>
        <v>0</v>
      </c>
      <c r="G66" s="426">
        <v>0</v>
      </c>
      <c r="H66" s="426">
        <v>0</v>
      </c>
      <c r="I66" s="424">
        <f t="shared" si="1"/>
        <v>0</v>
      </c>
      <c r="J66" s="426">
        <v>0</v>
      </c>
      <c r="K66" s="426">
        <v>0</v>
      </c>
      <c r="L66" s="425">
        <f t="shared" si="2"/>
        <v>0</v>
      </c>
      <c r="M66" s="426">
        <v>0</v>
      </c>
      <c r="N66" s="426">
        <v>0</v>
      </c>
      <c r="O66" s="270"/>
      <c r="P66" s="270"/>
      <c r="Q66" s="270"/>
    </row>
    <row r="67" spans="1:17" s="2" customFormat="1" ht="0.75" customHeight="1" hidden="1">
      <c r="A67" s="420" t="s">
        <v>447</v>
      </c>
      <c r="B67" s="46" t="s">
        <v>447</v>
      </c>
      <c r="C67" s="271" t="s">
        <v>447</v>
      </c>
      <c r="D67" s="271" t="s">
        <v>447</v>
      </c>
      <c r="E67" s="423" t="s">
        <v>311</v>
      </c>
      <c r="F67" s="424">
        <f t="shared" si="0"/>
        <v>0</v>
      </c>
      <c r="G67" s="426">
        <v>0</v>
      </c>
      <c r="H67" s="426">
        <v>0</v>
      </c>
      <c r="I67" s="424">
        <f t="shared" si="1"/>
        <v>0</v>
      </c>
      <c r="J67" s="426">
        <v>0</v>
      </c>
      <c r="K67" s="426">
        <v>0</v>
      </c>
      <c r="L67" s="425">
        <f t="shared" si="2"/>
        <v>0</v>
      </c>
      <c r="M67" s="426">
        <v>0</v>
      </c>
      <c r="N67" s="426">
        <v>0</v>
      </c>
      <c r="O67" s="270"/>
      <c r="P67" s="270"/>
      <c r="Q67" s="270"/>
    </row>
    <row r="68" spans="1:17" s="2" customFormat="1" ht="14.25" customHeight="1" hidden="1">
      <c r="A68" s="420">
        <v>2310</v>
      </c>
      <c r="B68" s="431">
        <v>3</v>
      </c>
      <c r="C68" s="432">
        <v>1</v>
      </c>
      <c r="D68" s="432">
        <v>0</v>
      </c>
      <c r="E68" s="429" t="s">
        <v>419</v>
      </c>
      <c r="F68" s="424">
        <f t="shared" si="0"/>
        <v>0</v>
      </c>
      <c r="G68" s="426">
        <v>0</v>
      </c>
      <c r="H68" s="426">
        <v>0</v>
      </c>
      <c r="I68" s="424">
        <f t="shared" si="1"/>
        <v>0</v>
      </c>
      <c r="J68" s="426">
        <v>0</v>
      </c>
      <c r="K68" s="426">
        <v>0</v>
      </c>
      <c r="L68" s="425">
        <f t="shared" si="2"/>
        <v>0</v>
      </c>
      <c r="M68" s="426">
        <v>0</v>
      </c>
      <c r="N68" s="426">
        <v>0</v>
      </c>
      <c r="O68" s="270"/>
      <c r="P68" s="270"/>
      <c r="Q68" s="270"/>
    </row>
    <row r="69" spans="1:17" s="2" customFormat="1" ht="15" customHeight="1" hidden="1">
      <c r="A69" s="420" t="s">
        <v>447</v>
      </c>
      <c r="B69" s="46" t="s">
        <v>447</v>
      </c>
      <c r="C69" s="271" t="s">
        <v>447</v>
      </c>
      <c r="D69" s="271" t="s">
        <v>447</v>
      </c>
      <c r="E69" s="423" t="s">
        <v>315</v>
      </c>
      <c r="F69" s="424">
        <f t="shared" si="0"/>
        <v>0</v>
      </c>
      <c r="G69" s="426">
        <v>0</v>
      </c>
      <c r="H69" s="426">
        <v>0</v>
      </c>
      <c r="I69" s="424">
        <f t="shared" si="1"/>
        <v>0</v>
      </c>
      <c r="J69" s="426">
        <v>0</v>
      </c>
      <c r="K69" s="426">
        <v>0</v>
      </c>
      <c r="L69" s="425">
        <f t="shared" si="2"/>
        <v>0</v>
      </c>
      <c r="M69" s="426">
        <v>0</v>
      </c>
      <c r="N69" s="426">
        <v>0</v>
      </c>
      <c r="O69" s="270"/>
      <c r="P69" s="270"/>
      <c r="Q69" s="270"/>
    </row>
    <row r="70" spans="1:17" s="2" customFormat="1" ht="12.75" customHeight="1" hidden="1">
      <c r="A70" s="420">
        <v>2311</v>
      </c>
      <c r="B70" s="46">
        <v>3</v>
      </c>
      <c r="C70" s="271">
        <v>1</v>
      </c>
      <c r="D70" s="271">
        <v>1</v>
      </c>
      <c r="E70" s="423" t="s">
        <v>420</v>
      </c>
      <c r="F70" s="424">
        <f t="shared" si="0"/>
        <v>0</v>
      </c>
      <c r="G70" s="426">
        <v>0</v>
      </c>
      <c r="H70" s="426">
        <v>0</v>
      </c>
      <c r="I70" s="424">
        <f t="shared" si="1"/>
        <v>0</v>
      </c>
      <c r="J70" s="426">
        <v>0</v>
      </c>
      <c r="K70" s="426">
        <v>0</v>
      </c>
      <c r="L70" s="425">
        <f t="shared" si="2"/>
        <v>0</v>
      </c>
      <c r="M70" s="426">
        <v>0</v>
      </c>
      <c r="N70" s="426">
        <v>0</v>
      </c>
      <c r="O70" s="270"/>
      <c r="P70" s="270"/>
      <c r="Q70" s="270"/>
    </row>
    <row r="71" spans="1:17" s="2" customFormat="1" ht="12.75" customHeight="1" hidden="1">
      <c r="A71" s="420">
        <v>2312</v>
      </c>
      <c r="B71" s="46">
        <v>3</v>
      </c>
      <c r="C71" s="271">
        <v>1</v>
      </c>
      <c r="D71" s="271">
        <v>2</v>
      </c>
      <c r="E71" s="423" t="s">
        <v>421</v>
      </c>
      <c r="F71" s="424">
        <f t="shared" si="0"/>
        <v>0</v>
      </c>
      <c r="G71" s="426">
        <v>0</v>
      </c>
      <c r="H71" s="426">
        <v>0</v>
      </c>
      <c r="I71" s="424">
        <f t="shared" si="1"/>
        <v>0</v>
      </c>
      <c r="J71" s="426">
        <v>0</v>
      </c>
      <c r="K71" s="426">
        <v>0</v>
      </c>
      <c r="L71" s="425">
        <f t="shared" si="2"/>
        <v>0</v>
      </c>
      <c r="M71" s="426">
        <v>0</v>
      </c>
      <c r="N71" s="426">
        <v>0</v>
      </c>
      <c r="O71" s="270"/>
      <c r="P71" s="270"/>
      <c r="Q71" s="270"/>
    </row>
    <row r="72" spans="1:17" s="2" customFormat="1" ht="12.75" customHeight="1" hidden="1">
      <c r="A72" s="420">
        <v>2313</v>
      </c>
      <c r="B72" s="46">
        <v>3</v>
      </c>
      <c r="C72" s="271">
        <v>1</v>
      </c>
      <c r="D72" s="271">
        <v>3</v>
      </c>
      <c r="E72" s="423" t="s">
        <v>422</v>
      </c>
      <c r="F72" s="424">
        <f t="shared" si="0"/>
        <v>0</v>
      </c>
      <c r="G72" s="426">
        <v>0</v>
      </c>
      <c r="H72" s="426">
        <v>0</v>
      </c>
      <c r="I72" s="424">
        <f t="shared" si="1"/>
        <v>0</v>
      </c>
      <c r="J72" s="426">
        <v>0</v>
      </c>
      <c r="K72" s="426">
        <v>0</v>
      </c>
      <c r="L72" s="425">
        <f t="shared" si="2"/>
        <v>0</v>
      </c>
      <c r="M72" s="426">
        <v>0</v>
      </c>
      <c r="N72" s="426">
        <v>0</v>
      </c>
      <c r="O72" s="270"/>
      <c r="P72" s="270"/>
      <c r="Q72" s="270"/>
    </row>
    <row r="73" spans="1:17" s="2" customFormat="1" ht="14.25" customHeight="1" hidden="1">
      <c r="A73" s="420">
        <v>2320</v>
      </c>
      <c r="B73" s="431">
        <v>3</v>
      </c>
      <c r="C73" s="432">
        <v>2</v>
      </c>
      <c r="D73" s="432">
        <v>0</v>
      </c>
      <c r="E73" s="429" t="s">
        <v>423</v>
      </c>
      <c r="F73" s="424">
        <f t="shared" si="0"/>
        <v>0</v>
      </c>
      <c r="G73" s="426">
        <v>0</v>
      </c>
      <c r="H73" s="426">
        <v>0</v>
      </c>
      <c r="I73" s="424">
        <f t="shared" si="1"/>
        <v>0</v>
      </c>
      <c r="J73" s="426">
        <v>0</v>
      </c>
      <c r="K73" s="426">
        <v>0</v>
      </c>
      <c r="L73" s="425">
        <f t="shared" si="2"/>
        <v>0</v>
      </c>
      <c r="M73" s="426">
        <v>0</v>
      </c>
      <c r="N73" s="426">
        <v>0</v>
      </c>
      <c r="O73" s="270"/>
      <c r="P73" s="270"/>
      <c r="Q73" s="270"/>
    </row>
    <row r="74" spans="1:17" s="2" customFormat="1" ht="14.25" customHeight="1" hidden="1">
      <c r="A74" s="420" t="s">
        <v>447</v>
      </c>
      <c r="B74" s="46" t="s">
        <v>447</v>
      </c>
      <c r="C74" s="271" t="s">
        <v>447</v>
      </c>
      <c r="D74" s="271" t="s">
        <v>447</v>
      </c>
      <c r="E74" s="423" t="s">
        <v>315</v>
      </c>
      <c r="F74" s="424">
        <f t="shared" si="0"/>
        <v>0</v>
      </c>
      <c r="G74" s="426">
        <v>0</v>
      </c>
      <c r="H74" s="426">
        <v>0</v>
      </c>
      <c r="I74" s="424">
        <f t="shared" si="1"/>
        <v>0</v>
      </c>
      <c r="J74" s="426">
        <v>0</v>
      </c>
      <c r="K74" s="426">
        <v>0</v>
      </c>
      <c r="L74" s="425">
        <f t="shared" si="2"/>
        <v>0</v>
      </c>
      <c r="M74" s="426">
        <v>0</v>
      </c>
      <c r="N74" s="426">
        <v>0</v>
      </c>
      <c r="O74" s="270"/>
      <c r="P74" s="270"/>
      <c r="Q74" s="270"/>
    </row>
    <row r="75" spans="1:17" s="2" customFormat="1" ht="15" customHeight="1" hidden="1">
      <c r="A75" s="420">
        <v>2321</v>
      </c>
      <c r="B75" s="46">
        <v>3</v>
      </c>
      <c r="C75" s="271">
        <v>2</v>
      </c>
      <c r="D75" s="271">
        <v>1</v>
      </c>
      <c r="E75" s="423" t="s">
        <v>424</v>
      </c>
      <c r="F75" s="424">
        <f t="shared" si="0"/>
        <v>0</v>
      </c>
      <c r="G75" s="426">
        <v>0</v>
      </c>
      <c r="H75" s="426">
        <v>0</v>
      </c>
      <c r="I75" s="424">
        <f t="shared" si="1"/>
        <v>0</v>
      </c>
      <c r="J75" s="426">
        <v>0</v>
      </c>
      <c r="K75" s="426">
        <v>0</v>
      </c>
      <c r="L75" s="425">
        <f t="shared" si="2"/>
        <v>0</v>
      </c>
      <c r="M75" s="426">
        <v>0</v>
      </c>
      <c r="N75" s="426">
        <v>0</v>
      </c>
      <c r="O75" s="270"/>
      <c r="P75" s="270"/>
      <c r="Q75" s="270"/>
    </row>
    <row r="76" spans="1:17" s="2" customFormat="1" ht="22.5" customHeight="1" hidden="1">
      <c r="A76" s="420">
        <v>2330</v>
      </c>
      <c r="B76" s="431">
        <v>3</v>
      </c>
      <c r="C76" s="432">
        <v>3</v>
      </c>
      <c r="D76" s="432">
        <v>0</v>
      </c>
      <c r="E76" s="429" t="s">
        <v>425</v>
      </c>
      <c r="F76" s="424">
        <f t="shared" si="0"/>
        <v>0</v>
      </c>
      <c r="G76" s="426">
        <v>0</v>
      </c>
      <c r="H76" s="426">
        <v>0</v>
      </c>
      <c r="I76" s="424">
        <f t="shared" si="1"/>
        <v>0</v>
      </c>
      <c r="J76" s="426">
        <v>0</v>
      </c>
      <c r="K76" s="426">
        <v>0</v>
      </c>
      <c r="L76" s="425">
        <f t="shared" si="2"/>
        <v>0</v>
      </c>
      <c r="M76" s="426">
        <v>0</v>
      </c>
      <c r="N76" s="426">
        <v>0</v>
      </c>
      <c r="O76" s="270"/>
      <c r="P76" s="270"/>
      <c r="Q76" s="270"/>
    </row>
    <row r="77" spans="1:17" s="2" customFormat="1" ht="13.5" customHeight="1" hidden="1">
      <c r="A77" s="420" t="s">
        <v>447</v>
      </c>
      <c r="B77" s="46" t="s">
        <v>447</v>
      </c>
      <c r="C77" s="271" t="s">
        <v>447</v>
      </c>
      <c r="D77" s="271" t="s">
        <v>447</v>
      </c>
      <c r="E77" s="423" t="s">
        <v>315</v>
      </c>
      <c r="F77" s="424">
        <f aca="true" t="shared" si="3" ref="F77:F140">+G77+H77</f>
        <v>0</v>
      </c>
      <c r="G77" s="426">
        <v>0</v>
      </c>
      <c r="H77" s="426">
        <v>0</v>
      </c>
      <c r="I77" s="424">
        <f aca="true" t="shared" si="4" ref="I77:I140">+J77+K77</f>
        <v>0</v>
      </c>
      <c r="J77" s="426">
        <v>0</v>
      </c>
      <c r="K77" s="426">
        <v>0</v>
      </c>
      <c r="L77" s="425">
        <f t="shared" si="2"/>
        <v>0</v>
      </c>
      <c r="M77" s="426">
        <v>0</v>
      </c>
      <c r="N77" s="426">
        <v>0</v>
      </c>
      <c r="O77" s="270"/>
      <c r="P77" s="270"/>
      <c r="Q77" s="270"/>
    </row>
    <row r="78" spans="1:17" s="2" customFormat="1" ht="15" customHeight="1" hidden="1">
      <c r="A78" s="420">
        <v>2331</v>
      </c>
      <c r="B78" s="46">
        <v>3</v>
      </c>
      <c r="C78" s="271">
        <v>3</v>
      </c>
      <c r="D78" s="271">
        <v>1</v>
      </c>
      <c r="E78" s="423" t="s">
        <v>426</v>
      </c>
      <c r="F78" s="424">
        <f t="shared" si="3"/>
        <v>0</v>
      </c>
      <c r="G78" s="426">
        <v>0</v>
      </c>
      <c r="H78" s="426">
        <v>0</v>
      </c>
      <c r="I78" s="424">
        <f t="shared" si="4"/>
        <v>0</v>
      </c>
      <c r="J78" s="426">
        <v>0</v>
      </c>
      <c r="K78" s="426">
        <v>0</v>
      </c>
      <c r="L78" s="425">
        <f aca="true" t="shared" si="5" ref="L78:L141">+M78+N78</f>
        <v>0</v>
      </c>
      <c r="M78" s="426">
        <v>0</v>
      </c>
      <c r="N78" s="426">
        <v>0</v>
      </c>
      <c r="O78" s="270"/>
      <c r="P78" s="270"/>
      <c r="Q78" s="270"/>
    </row>
    <row r="79" spans="1:17" s="2" customFormat="1" ht="14.25" customHeight="1" hidden="1">
      <c r="A79" s="420">
        <v>2332</v>
      </c>
      <c r="B79" s="46">
        <v>3</v>
      </c>
      <c r="C79" s="271">
        <v>3</v>
      </c>
      <c r="D79" s="271">
        <v>2</v>
      </c>
      <c r="E79" s="423" t="s">
        <v>37</v>
      </c>
      <c r="F79" s="424">
        <f t="shared" si="3"/>
        <v>0</v>
      </c>
      <c r="G79" s="426">
        <v>0</v>
      </c>
      <c r="H79" s="426">
        <v>0</v>
      </c>
      <c r="I79" s="424">
        <f t="shared" si="4"/>
        <v>0</v>
      </c>
      <c r="J79" s="426">
        <v>0</v>
      </c>
      <c r="K79" s="426">
        <v>0</v>
      </c>
      <c r="L79" s="425">
        <f t="shared" si="5"/>
        <v>0</v>
      </c>
      <c r="M79" s="426">
        <v>0</v>
      </c>
      <c r="N79" s="426">
        <v>0</v>
      </c>
      <c r="O79" s="270"/>
      <c r="P79" s="270"/>
      <c r="Q79" s="270"/>
    </row>
    <row r="80" spans="1:17" s="2" customFormat="1" ht="14.25" customHeight="1" hidden="1">
      <c r="A80" s="420">
        <v>2340</v>
      </c>
      <c r="B80" s="431">
        <v>3</v>
      </c>
      <c r="C80" s="432">
        <v>4</v>
      </c>
      <c r="D80" s="432">
        <v>0</v>
      </c>
      <c r="E80" s="429" t="s">
        <v>38</v>
      </c>
      <c r="F80" s="424">
        <f t="shared" si="3"/>
        <v>0</v>
      </c>
      <c r="G80" s="426">
        <v>0</v>
      </c>
      <c r="H80" s="426">
        <v>0</v>
      </c>
      <c r="I80" s="424">
        <f t="shared" si="4"/>
        <v>0</v>
      </c>
      <c r="J80" s="426">
        <v>0</v>
      </c>
      <c r="K80" s="426">
        <v>0</v>
      </c>
      <c r="L80" s="425">
        <f t="shared" si="5"/>
        <v>0</v>
      </c>
      <c r="M80" s="426">
        <v>0</v>
      </c>
      <c r="N80" s="426">
        <v>0</v>
      </c>
      <c r="O80" s="270"/>
      <c r="P80" s="270"/>
      <c r="Q80" s="270"/>
    </row>
    <row r="81" spans="1:17" s="2" customFormat="1" ht="15.75" customHeight="1" hidden="1">
      <c r="A81" s="420" t="s">
        <v>447</v>
      </c>
      <c r="B81" s="46" t="s">
        <v>447</v>
      </c>
      <c r="C81" s="271" t="s">
        <v>447</v>
      </c>
      <c r="D81" s="271" t="s">
        <v>447</v>
      </c>
      <c r="E81" s="423" t="s">
        <v>315</v>
      </c>
      <c r="F81" s="424">
        <f t="shared" si="3"/>
        <v>0</v>
      </c>
      <c r="G81" s="426">
        <v>0</v>
      </c>
      <c r="H81" s="426">
        <v>0</v>
      </c>
      <c r="I81" s="424">
        <f t="shared" si="4"/>
        <v>0</v>
      </c>
      <c r="J81" s="426">
        <v>0</v>
      </c>
      <c r="K81" s="426">
        <v>0</v>
      </c>
      <c r="L81" s="425">
        <f t="shared" si="5"/>
        <v>0</v>
      </c>
      <c r="M81" s="426">
        <v>0</v>
      </c>
      <c r="N81" s="426">
        <v>0</v>
      </c>
      <c r="O81" s="270"/>
      <c r="P81" s="270"/>
      <c r="Q81" s="270"/>
    </row>
    <row r="82" spans="1:17" s="2" customFormat="1" ht="15.75" customHeight="1" hidden="1">
      <c r="A82" s="420">
        <v>2341</v>
      </c>
      <c r="B82" s="46">
        <v>3</v>
      </c>
      <c r="C82" s="271">
        <v>4</v>
      </c>
      <c r="D82" s="271">
        <v>1</v>
      </c>
      <c r="E82" s="423" t="s">
        <v>38</v>
      </c>
      <c r="F82" s="424">
        <f t="shared" si="3"/>
        <v>0</v>
      </c>
      <c r="G82" s="426">
        <v>0</v>
      </c>
      <c r="H82" s="426">
        <v>0</v>
      </c>
      <c r="I82" s="424">
        <f t="shared" si="4"/>
        <v>0</v>
      </c>
      <c r="J82" s="426">
        <v>0</v>
      </c>
      <c r="K82" s="426">
        <v>0</v>
      </c>
      <c r="L82" s="425">
        <f t="shared" si="5"/>
        <v>0</v>
      </c>
      <c r="M82" s="426">
        <v>0</v>
      </c>
      <c r="N82" s="426">
        <v>0</v>
      </c>
      <c r="O82" s="270"/>
      <c r="P82" s="270"/>
      <c r="Q82" s="270"/>
    </row>
    <row r="83" spans="1:17" s="2" customFormat="1" ht="10.5" customHeight="1" hidden="1">
      <c r="A83" s="420">
        <v>2350</v>
      </c>
      <c r="B83" s="431">
        <v>3</v>
      </c>
      <c r="C83" s="432">
        <v>5</v>
      </c>
      <c r="D83" s="432">
        <v>0</v>
      </c>
      <c r="E83" s="429" t="s">
        <v>39</v>
      </c>
      <c r="F83" s="424">
        <f t="shared" si="3"/>
        <v>0</v>
      </c>
      <c r="G83" s="426">
        <v>0</v>
      </c>
      <c r="H83" s="426">
        <v>0</v>
      </c>
      <c r="I83" s="424">
        <f t="shared" si="4"/>
        <v>0</v>
      </c>
      <c r="J83" s="426">
        <v>0</v>
      </c>
      <c r="K83" s="426">
        <v>0</v>
      </c>
      <c r="L83" s="425">
        <f t="shared" si="5"/>
        <v>0</v>
      </c>
      <c r="M83" s="426">
        <v>0</v>
      </c>
      <c r="N83" s="426">
        <v>0</v>
      </c>
      <c r="O83" s="270"/>
      <c r="P83" s="270"/>
      <c r="Q83" s="270"/>
    </row>
    <row r="84" spans="1:17" s="2" customFormat="1" ht="14.25" customHeight="1" hidden="1">
      <c r="A84" s="420" t="s">
        <v>447</v>
      </c>
      <c r="B84" s="46" t="s">
        <v>447</v>
      </c>
      <c r="C84" s="271" t="s">
        <v>447</v>
      </c>
      <c r="D84" s="271" t="s">
        <v>447</v>
      </c>
      <c r="E84" s="423" t="s">
        <v>315</v>
      </c>
      <c r="F84" s="424">
        <f t="shared" si="3"/>
        <v>0</v>
      </c>
      <c r="G84" s="426">
        <v>0</v>
      </c>
      <c r="H84" s="426">
        <v>0</v>
      </c>
      <c r="I84" s="424">
        <f t="shared" si="4"/>
        <v>0</v>
      </c>
      <c r="J84" s="426">
        <v>0</v>
      </c>
      <c r="K84" s="426">
        <v>0</v>
      </c>
      <c r="L84" s="425">
        <f t="shared" si="5"/>
        <v>0</v>
      </c>
      <c r="M84" s="426">
        <v>0</v>
      </c>
      <c r="N84" s="426">
        <v>0</v>
      </c>
      <c r="O84" s="270"/>
      <c r="P84" s="270"/>
      <c r="Q84" s="270"/>
    </row>
    <row r="85" spans="1:17" s="2" customFormat="1" ht="14.25" customHeight="1" hidden="1">
      <c r="A85" s="420">
        <v>2351</v>
      </c>
      <c r="B85" s="46">
        <v>3</v>
      </c>
      <c r="C85" s="271">
        <v>5</v>
      </c>
      <c r="D85" s="271">
        <v>1</v>
      </c>
      <c r="E85" s="423" t="s">
        <v>40</v>
      </c>
      <c r="F85" s="424">
        <f t="shared" si="3"/>
        <v>0</v>
      </c>
      <c r="G85" s="426">
        <v>0</v>
      </c>
      <c r="H85" s="426">
        <v>0</v>
      </c>
      <c r="I85" s="424">
        <f t="shared" si="4"/>
        <v>0</v>
      </c>
      <c r="J85" s="426">
        <v>0</v>
      </c>
      <c r="K85" s="426">
        <v>0</v>
      </c>
      <c r="L85" s="425">
        <f t="shared" si="5"/>
        <v>0</v>
      </c>
      <c r="M85" s="426">
        <v>0</v>
      </c>
      <c r="N85" s="426">
        <v>0</v>
      </c>
      <c r="O85" s="270"/>
      <c r="P85" s="270"/>
      <c r="Q85" s="270"/>
    </row>
    <row r="86" spans="1:17" s="2" customFormat="1" ht="34.5" customHeight="1" hidden="1">
      <c r="A86" s="420">
        <v>2360</v>
      </c>
      <c r="B86" s="431">
        <v>3</v>
      </c>
      <c r="C86" s="432">
        <v>6</v>
      </c>
      <c r="D86" s="432">
        <v>0</v>
      </c>
      <c r="E86" s="429" t="s">
        <v>41</v>
      </c>
      <c r="F86" s="424">
        <f t="shared" si="3"/>
        <v>0</v>
      </c>
      <c r="G86" s="426">
        <v>0</v>
      </c>
      <c r="H86" s="426">
        <v>0</v>
      </c>
      <c r="I86" s="424">
        <f t="shared" si="4"/>
        <v>0</v>
      </c>
      <c r="J86" s="426">
        <v>0</v>
      </c>
      <c r="K86" s="426">
        <v>0</v>
      </c>
      <c r="L86" s="425">
        <f t="shared" si="5"/>
        <v>0</v>
      </c>
      <c r="M86" s="426">
        <v>0</v>
      </c>
      <c r="N86" s="426">
        <v>0</v>
      </c>
      <c r="O86" s="270"/>
      <c r="P86" s="270"/>
      <c r="Q86" s="270"/>
    </row>
    <row r="87" spans="1:17" s="2" customFormat="1" ht="13.5" customHeight="1" hidden="1">
      <c r="A87" s="420" t="s">
        <v>447</v>
      </c>
      <c r="B87" s="46" t="s">
        <v>447</v>
      </c>
      <c r="C87" s="271" t="s">
        <v>447</v>
      </c>
      <c r="D87" s="271" t="s">
        <v>447</v>
      </c>
      <c r="E87" s="423" t="s">
        <v>315</v>
      </c>
      <c r="F87" s="424">
        <f t="shared" si="3"/>
        <v>0</v>
      </c>
      <c r="G87" s="426">
        <v>0</v>
      </c>
      <c r="H87" s="426">
        <v>0</v>
      </c>
      <c r="I87" s="424">
        <f t="shared" si="4"/>
        <v>0</v>
      </c>
      <c r="J87" s="426">
        <v>0</v>
      </c>
      <c r="K87" s="426">
        <v>0</v>
      </c>
      <c r="L87" s="425">
        <f t="shared" si="5"/>
        <v>0</v>
      </c>
      <c r="M87" s="426">
        <v>0</v>
      </c>
      <c r="N87" s="426">
        <v>0</v>
      </c>
      <c r="O87" s="270"/>
      <c r="P87" s="270"/>
      <c r="Q87" s="270"/>
    </row>
    <row r="88" spans="1:17" s="2" customFormat="1" ht="36" customHeight="1" hidden="1">
      <c r="A88" s="420">
        <v>2361</v>
      </c>
      <c r="B88" s="46">
        <v>3</v>
      </c>
      <c r="C88" s="271">
        <v>6</v>
      </c>
      <c r="D88" s="271">
        <v>1</v>
      </c>
      <c r="E88" s="423" t="s">
        <v>41</v>
      </c>
      <c r="F88" s="424">
        <f t="shared" si="3"/>
        <v>0</v>
      </c>
      <c r="G88" s="426">
        <v>0</v>
      </c>
      <c r="H88" s="426">
        <v>0</v>
      </c>
      <c r="I88" s="424">
        <f t="shared" si="4"/>
        <v>0</v>
      </c>
      <c r="J88" s="426">
        <v>0</v>
      </c>
      <c r="K88" s="426">
        <v>0</v>
      </c>
      <c r="L88" s="425">
        <f t="shared" si="5"/>
        <v>0</v>
      </c>
      <c r="M88" s="426">
        <v>0</v>
      </c>
      <c r="N88" s="426">
        <v>0</v>
      </c>
      <c r="O88" s="270"/>
      <c r="P88" s="270"/>
      <c r="Q88" s="270"/>
    </row>
    <row r="89" spans="1:17" s="2" customFormat="1" ht="23.25" customHeight="1" hidden="1">
      <c r="A89" s="420">
        <v>2370</v>
      </c>
      <c r="B89" s="431">
        <v>3</v>
      </c>
      <c r="C89" s="432">
        <v>7</v>
      </c>
      <c r="D89" s="432">
        <v>0</v>
      </c>
      <c r="E89" s="429" t="s">
        <v>42</v>
      </c>
      <c r="F89" s="424">
        <f t="shared" si="3"/>
        <v>0</v>
      </c>
      <c r="G89" s="426">
        <v>0</v>
      </c>
      <c r="H89" s="426">
        <v>0</v>
      </c>
      <c r="I89" s="424">
        <f t="shared" si="4"/>
        <v>0</v>
      </c>
      <c r="J89" s="426">
        <v>0</v>
      </c>
      <c r="K89" s="426">
        <v>0</v>
      </c>
      <c r="L89" s="425">
        <f t="shared" si="5"/>
        <v>0</v>
      </c>
      <c r="M89" s="426">
        <v>0</v>
      </c>
      <c r="N89" s="426">
        <v>0</v>
      </c>
      <c r="O89" s="270"/>
      <c r="P89" s="270"/>
      <c r="Q89" s="270"/>
    </row>
    <row r="90" spans="1:17" s="2" customFormat="1" ht="12" customHeight="1" hidden="1">
      <c r="A90" s="420" t="s">
        <v>447</v>
      </c>
      <c r="B90" s="46" t="s">
        <v>447</v>
      </c>
      <c r="C90" s="271" t="s">
        <v>447</v>
      </c>
      <c r="D90" s="271" t="s">
        <v>447</v>
      </c>
      <c r="E90" s="423" t="s">
        <v>315</v>
      </c>
      <c r="F90" s="424">
        <f t="shared" si="3"/>
        <v>0</v>
      </c>
      <c r="G90" s="426"/>
      <c r="H90" s="426"/>
      <c r="I90" s="424">
        <f t="shared" si="4"/>
        <v>0</v>
      </c>
      <c r="J90" s="426"/>
      <c r="K90" s="426"/>
      <c r="L90" s="425">
        <f t="shared" si="5"/>
        <v>0</v>
      </c>
      <c r="M90" s="426">
        <v>0</v>
      </c>
      <c r="N90" s="426">
        <v>0</v>
      </c>
      <c r="O90" s="270"/>
      <c r="P90" s="270"/>
      <c r="Q90" s="270"/>
    </row>
    <row r="91" spans="1:17" s="2" customFormat="1" ht="29.25" customHeight="1" hidden="1">
      <c r="A91" s="420">
        <v>2371</v>
      </c>
      <c r="B91" s="46">
        <v>3</v>
      </c>
      <c r="C91" s="271">
        <v>7</v>
      </c>
      <c r="D91" s="271">
        <v>1</v>
      </c>
      <c r="E91" s="423" t="s">
        <v>43</v>
      </c>
      <c r="F91" s="424">
        <f t="shared" si="3"/>
        <v>0</v>
      </c>
      <c r="G91" s="426"/>
      <c r="H91" s="426"/>
      <c r="I91" s="424">
        <f t="shared" si="4"/>
        <v>0</v>
      </c>
      <c r="J91" s="426"/>
      <c r="K91" s="426"/>
      <c r="L91" s="425">
        <f t="shared" si="5"/>
        <v>0</v>
      </c>
      <c r="M91" s="426">
        <v>0</v>
      </c>
      <c r="N91" s="426">
        <v>0</v>
      </c>
      <c r="O91" s="270"/>
      <c r="P91" s="270"/>
      <c r="Q91" s="270"/>
    </row>
    <row r="92" spans="1:17" s="2" customFormat="1" ht="59.25" customHeight="1">
      <c r="A92" s="420">
        <v>2400</v>
      </c>
      <c r="B92" s="46">
        <v>4</v>
      </c>
      <c r="C92" s="271">
        <v>0</v>
      </c>
      <c r="D92" s="271">
        <v>0</v>
      </c>
      <c r="E92" s="423" t="s">
        <v>566</v>
      </c>
      <c r="F92" s="424">
        <f t="shared" si="3"/>
        <v>117401.76</v>
      </c>
      <c r="G92" s="424">
        <v>28700</v>
      </c>
      <c r="H92" s="424">
        <v>88701.76</v>
      </c>
      <c r="I92" s="424">
        <f t="shared" si="4"/>
        <v>199766.76</v>
      </c>
      <c r="J92" s="424">
        <v>31800</v>
      </c>
      <c r="K92" s="424">
        <v>167966.76</v>
      </c>
      <c r="L92" s="425">
        <f>+M92+N92</f>
        <v>90746.79400000001</v>
      </c>
      <c r="M92" s="424">
        <v>21173.675</v>
      </c>
      <c r="N92" s="426">
        <v>69573.119</v>
      </c>
      <c r="O92" s="270"/>
      <c r="P92" s="270"/>
      <c r="Q92" s="270"/>
    </row>
    <row r="93" spans="1:17" s="2" customFormat="1" ht="14.25" customHeight="1">
      <c r="A93" s="420" t="s">
        <v>447</v>
      </c>
      <c r="B93" s="46" t="s">
        <v>447</v>
      </c>
      <c r="C93" s="271" t="s">
        <v>447</v>
      </c>
      <c r="D93" s="271" t="s">
        <v>447</v>
      </c>
      <c r="E93" s="423" t="s">
        <v>311</v>
      </c>
      <c r="F93" s="424">
        <f t="shared" si="3"/>
        <v>0</v>
      </c>
      <c r="G93" s="426"/>
      <c r="H93" s="426"/>
      <c r="I93" s="424">
        <f t="shared" si="4"/>
        <v>0</v>
      </c>
      <c r="J93" s="426"/>
      <c r="K93" s="426"/>
      <c r="L93" s="425">
        <v>0</v>
      </c>
      <c r="M93" s="424">
        <v>0</v>
      </c>
      <c r="N93" s="426">
        <v>0</v>
      </c>
      <c r="O93" s="270"/>
      <c r="P93" s="270"/>
      <c r="Q93" s="270"/>
    </row>
    <row r="94" spans="1:17" s="2" customFormat="1" ht="22.5" customHeight="1">
      <c r="A94" s="420">
        <v>2410</v>
      </c>
      <c r="B94" s="431">
        <v>4</v>
      </c>
      <c r="C94" s="432">
        <v>1</v>
      </c>
      <c r="D94" s="432">
        <v>0</v>
      </c>
      <c r="E94" s="429" t="s">
        <v>44</v>
      </c>
      <c r="F94" s="424">
        <f t="shared" si="3"/>
        <v>0</v>
      </c>
      <c r="G94" s="426"/>
      <c r="H94" s="426"/>
      <c r="I94" s="424">
        <f t="shared" si="4"/>
        <v>0</v>
      </c>
      <c r="J94" s="426"/>
      <c r="K94" s="426"/>
      <c r="L94" s="425">
        <f t="shared" si="5"/>
        <v>0</v>
      </c>
      <c r="M94" s="424">
        <v>0</v>
      </c>
      <c r="N94" s="426">
        <v>0</v>
      </c>
      <c r="O94" s="270"/>
      <c r="P94" s="270"/>
      <c r="Q94" s="270"/>
    </row>
    <row r="95" spans="1:17" s="2" customFormat="1" ht="12.75" customHeight="1" hidden="1">
      <c r="A95" s="420" t="s">
        <v>447</v>
      </c>
      <c r="B95" s="46" t="s">
        <v>447</v>
      </c>
      <c r="C95" s="271" t="s">
        <v>447</v>
      </c>
      <c r="D95" s="271" t="s">
        <v>447</v>
      </c>
      <c r="E95" s="423" t="s">
        <v>315</v>
      </c>
      <c r="F95" s="424">
        <f t="shared" si="3"/>
        <v>0</v>
      </c>
      <c r="G95" s="426"/>
      <c r="H95" s="426"/>
      <c r="I95" s="424">
        <f t="shared" si="4"/>
        <v>0</v>
      </c>
      <c r="J95" s="426"/>
      <c r="K95" s="426"/>
      <c r="L95" s="425">
        <f t="shared" si="5"/>
        <v>0</v>
      </c>
      <c r="M95" s="424">
        <v>0</v>
      </c>
      <c r="N95" s="426">
        <v>0</v>
      </c>
      <c r="O95" s="270"/>
      <c r="P95" s="270"/>
      <c r="Q95" s="270"/>
    </row>
    <row r="96" spans="1:17" s="2" customFormat="1" ht="27" customHeight="1" hidden="1">
      <c r="A96" s="420">
        <v>2411</v>
      </c>
      <c r="B96" s="46">
        <v>4</v>
      </c>
      <c r="C96" s="271">
        <v>1</v>
      </c>
      <c r="D96" s="271">
        <v>1</v>
      </c>
      <c r="E96" s="423" t="s">
        <v>45</v>
      </c>
      <c r="F96" s="424">
        <f t="shared" si="3"/>
        <v>0</v>
      </c>
      <c r="G96" s="426"/>
      <c r="H96" s="426"/>
      <c r="I96" s="424">
        <f t="shared" si="4"/>
        <v>0</v>
      </c>
      <c r="J96" s="426"/>
      <c r="K96" s="426"/>
      <c r="L96" s="425">
        <f t="shared" si="5"/>
        <v>0</v>
      </c>
      <c r="M96" s="424">
        <v>0</v>
      </c>
      <c r="N96" s="426">
        <v>0</v>
      </c>
      <c r="O96" s="270"/>
      <c r="P96" s="270"/>
      <c r="Q96" s="270"/>
    </row>
    <row r="97" spans="1:17" s="2" customFormat="1" ht="27" customHeight="1" hidden="1">
      <c r="A97" s="420">
        <v>2412</v>
      </c>
      <c r="B97" s="46">
        <v>4</v>
      </c>
      <c r="C97" s="271">
        <v>1</v>
      </c>
      <c r="D97" s="271">
        <v>2</v>
      </c>
      <c r="E97" s="423" t="s">
        <v>46</v>
      </c>
      <c r="F97" s="424">
        <f t="shared" si="3"/>
        <v>0</v>
      </c>
      <c r="G97" s="426"/>
      <c r="H97" s="426"/>
      <c r="I97" s="424">
        <f t="shared" si="4"/>
        <v>0</v>
      </c>
      <c r="J97" s="426"/>
      <c r="K97" s="426"/>
      <c r="L97" s="425">
        <f t="shared" si="5"/>
        <v>0</v>
      </c>
      <c r="M97" s="424">
        <v>0</v>
      </c>
      <c r="N97" s="426">
        <v>0</v>
      </c>
      <c r="O97" s="270"/>
      <c r="P97" s="270"/>
      <c r="Q97" s="270"/>
    </row>
    <row r="98" spans="1:17" s="211" customFormat="1" ht="24" customHeight="1">
      <c r="A98" s="420">
        <v>2420</v>
      </c>
      <c r="B98" s="431">
        <v>4</v>
      </c>
      <c r="C98" s="432">
        <v>2</v>
      </c>
      <c r="D98" s="432">
        <v>0</v>
      </c>
      <c r="E98" s="429" t="s">
        <v>47</v>
      </c>
      <c r="F98" s="424">
        <f t="shared" si="3"/>
        <v>35115</v>
      </c>
      <c r="G98" s="426">
        <v>26700</v>
      </c>
      <c r="H98" s="426">
        <v>8415</v>
      </c>
      <c r="I98" s="424">
        <f t="shared" si="4"/>
        <v>34440</v>
      </c>
      <c r="J98" s="426">
        <v>31800</v>
      </c>
      <c r="K98" s="426">
        <v>2640</v>
      </c>
      <c r="L98" s="425">
        <f t="shared" si="5"/>
        <v>21540.375</v>
      </c>
      <c r="M98" s="424">
        <v>21173.375</v>
      </c>
      <c r="N98" s="424">
        <v>367</v>
      </c>
      <c r="O98" s="397"/>
      <c r="P98" s="270"/>
      <c r="Q98" s="270"/>
    </row>
    <row r="99" spans="1:17" s="211" customFormat="1" ht="13.5" customHeight="1" hidden="1">
      <c r="A99" s="420" t="s">
        <v>447</v>
      </c>
      <c r="B99" s="46" t="s">
        <v>447</v>
      </c>
      <c r="C99" s="271" t="s">
        <v>447</v>
      </c>
      <c r="D99" s="271" t="s">
        <v>447</v>
      </c>
      <c r="E99" s="423" t="s">
        <v>315</v>
      </c>
      <c r="F99" s="424">
        <f t="shared" si="3"/>
        <v>26600</v>
      </c>
      <c r="G99" s="426">
        <v>16600</v>
      </c>
      <c r="H99" s="426">
        <v>10000</v>
      </c>
      <c r="I99" s="424">
        <f t="shared" si="4"/>
        <v>37615</v>
      </c>
      <c r="J99" s="426">
        <v>17215</v>
      </c>
      <c r="K99" s="426">
        <v>20400</v>
      </c>
      <c r="L99" s="425">
        <f t="shared" si="5"/>
        <v>0</v>
      </c>
      <c r="M99" s="424">
        <v>0</v>
      </c>
      <c r="N99" s="426">
        <v>0</v>
      </c>
      <c r="O99" s="270"/>
      <c r="P99" s="270"/>
      <c r="Q99" s="270"/>
    </row>
    <row r="100" spans="1:17" s="211" customFormat="1" ht="14.25" customHeight="1">
      <c r="A100" s="420">
        <v>2421</v>
      </c>
      <c r="B100" s="46">
        <v>4</v>
      </c>
      <c r="C100" s="271">
        <v>2</v>
      </c>
      <c r="D100" s="271">
        <v>1</v>
      </c>
      <c r="E100" s="423" t="s">
        <v>48</v>
      </c>
      <c r="F100" s="424">
        <f t="shared" si="3"/>
        <v>35115</v>
      </c>
      <c r="G100" s="426">
        <v>26700</v>
      </c>
      <c r="H100" s="426">
        <v>8415</v>
      </c>
      <c r="I100" s="424">
        <f t="shared" si="4"/>
        <v>34440</v>
      </c>
      <c r="J100" s="426">
        <v>31800</v>
      </c>
      <c r="K100" s="426">
        <v>2640</v>
      </c>
      <c r="L100" s="425">
        <f t="shared" si="5"/>
        <v>21540.675</v>
      </c>
      <c r="M100" s="424">
        <v>21173.675</v>
      </c>
      <c r="N100" s="426">
        <v>367</v>
      </c>
      <c r="O100" s="270"/>
      <c r="P100" s="270"/>
      <c r="Q100" s="270"/>
    </row>
    <row r="101" spans="1:17" s="211" customFormat="1" ht="16.5" customHeight="1" hidden="1">
      <c r="A101" s="420">
        <v>2422</v>
      </c>
      <c r="B101" s="46">
        <v>4</v>
      </c>
      <c r="C101" s="271">
        <v>2</v>
      </c>
      <c r="D101" s="271">
        <v>2</v>
      </c>
      <c r="E101" s="423" t="s">
        <v>49</v>
      </c>
      <c r="F101" s="424">
        <f t="shared" si="3"/>
        <v>0</v>
      </c>
      <c r="G101" s="426"/>
      <c r="H101" s="426"/>
      <c r="I101" s="424">
        <f t="shared" si="4"/>
        <v>0</v>
      </c>
      <c r="J101" s="426"/>
      <c r="K101" s="426"/>
      <c r="L101" s="425">
        <f t="shared" si="5"/>
        <v>0</v>
      </c>
      <c r="M101" s="426">
        <v>0</v>
      </c>
      <c r="N101" s="426">
        <v>0</v>
      </c>
      <c r="O101" s="270"/>
      <c r="P101" s="270"/>
      <c r="Q101" s="270"/>
    </row>
    <row r="102" spans="1:17" s="211" customFormat="1" ht="18" customHeight="1" hidden="1">
      <c r="A102" s="420">
        <v>2423</v>
      </c>
      <c r="B102" s="46">
        <v>4</v>
      </c>
      <c r="C102" s="271">
        <v>2</v>
      </c>
      <c r="D102" s="271">
        <v>3</v>
      </c>
      <c r="E102" s="423" t="s">
        <v>50</v>
      </c>
      <c r="F102" s="424">
        <f t="shared" si="3"/>
        <v>0</v>
      </c>
      <c r="G102" s="426"/>
      <c r="H102" s="426"/>
      <c r="I102" s="424">
        <f t="shared" si="4"/>
        <v>0</v>
      </c>
      <c r="J102" s="426"/>
      <c r="K102" s="426"/>
      <c r="L102" s="425">
        <f t="shared" si="5"/>
        <v>0</v>
      </c>
      <c r="M102" s="426">
        <v>0</v>
      </c>
      <c r="N102" s="426">
        <v>0</v>
      </c>
      <c r="O102" s="270"/>
      <c r="P102" s="270"/>
      <c r="Q102" s="270"/>
    </row>
    <row r="103" spans="1:17" s="211" customFormat="1" ht="17.25" customHeight="1" hidden="1">
      <c r="A103" s="420">
        <v>2424</v>
      </c>
      <c r="B103" s="46">
        <v>4</v>
      </c>
      <c r="C103" s="271">
        <v>2</v>
      </c>
      <c r="D103" s="271">
        <v>4</v>
      </c>
      <c r="E103" s="423" t="s">
        <v>51</v>
      </c>
      <c r="F103" s="424">
        <f t="shared" si="3"/>
        <v>0</v>
      </c>
      <c r="G103" s="426"/>
      <c r="H103" s="426"/>
      <c r="I103" s="424">
        <f t="shared" si="4"/>
        <v>0</v>
      </c>
      <c r="J103" s="426"/>
      <c r="K103" s="426"/>
      <c r="L103" s="425">
        <f t="shared" si="5"/>
        <v>0</v>
      </c>
      <c r="M103" s="426">
        <v>0</v>
      </c>
      <c r="N103" s="426">
        <v>0</v>
      </c>
      <c r="O103" s="270"/>
      <c r="P103" s="270"/>
      <c r="Q103" s="270"/>
    </row>
    <row r="104" spans="1:17" s="211" customFormat="1" ht="13.5" customHeight="1">
      <c r="A104" s="420">
        <v>2430</v>
      </c>
      <c r="B104" s="431">
        <v>4</v>
      </c>
      <c r="C104" s="432">
        <v>3</v>
      </c>
      <c r="D104" s="432">
        <v>0</v>
      </c>
      <c r="E104" s="429" t="s">
        <v>52</v>
      </c>
      <c r="F104" s="424">
        <f t="shared" si="3"/>
        <v>0</v>
      </c>
      <c r="G104" s="426">
        <v>0</v>
      </c>
      <c r="H104" s="426">
        <v>0</v>
      </c>
      <c r="I104" s="424">
        <f t="shared" si="4"/>
        <v>0</v>
      </c>
      <c r="J104" s="426"/>
      <c r="K104" s="426"/>
      <c r="L104" s="425">
        <f t="shared" si="5"/>
        <v>0</v>
      </c>
      <c r="M104" s="426">
        <v>0</v>
      </c>
      <c r="N104" s="426">
        <v>0</v>
      </c>
      <c r="O104" s="270"/>
      <c r="P104" s="270"/>
      <c r="Q104" s="270"/>
    </row>
    <row r="105" spans="1:17" s="211" customFormat="1" ht="21" customHeight="1" hidden="1">
      <c r="A105" s="420" t="s">
        <v>447</v>
      </c>
      <c r="B105" s="46" t="s">
        <v>447</v>
      </c>
      <c r="C105" s="271" t="s">
        <v>447</v>
      </c>
      <c r="D105" s="271" t="s">
        <v>447</v>
      </c>
      <c r="E105" s="423" t="s">
        <v>315</v>
      </c>
      <c r="F105" s="424">
        <f t="shared" si="3"/>
        <v>0</v>
      </c>
      <c r="G105" s="426"/>
      <c r="H105" s="426"/>
      <c r="I105" s="424">
        <f t="shared" si="4"/>
        <v>0</v>
      </c>
      <c r="J105" s="426"/>
      <c r="K105" s="426"/>
      <c r="L105" s="425">
        <f t="shared" si="5"/>
        <v>0</v>
      </c>
      <c r="M105" s="426">
        <v>0</v>
      </c>
      <c r="N105" s="426">
        <v>0</v>
      </c>
      <c r="O105" s="270"/>
      <c r="P105" s="270"/>
      <c r="Q105" s="270"/>
    </row>
    <row r="106" spans="1:17" s="211" customFormat="1" ht="17.25" customHeight="1">
      <c r="A106" s="420">
        <v>2431</v>
      </c>
      <c r="B106" s="46">
        <v>4</v>
      </c>
      <c r="C106" s="271">
        <v>3</v>
      </c>
      <c r="D106" s="271">
        <v>1</v>
      </c>
      <c r="E106" s="423" t="s">
        <v>53</v>
      </c>
      <c r="F106" s="424">
        <f t="shared" si="3"/>
        <v>0</v>
      </c>
      <c r="G106" s="426">
        <v>0</v>
      </c>
      <c r="H106" s="426">
        <v>0</v>
      </c>
      <c r="I106" s="424">
        <f t="shared" si="4"/>
        <v>0</v>
      </c>
      <c r="J106" s="426"/>
      <c r="K106" s="426"/>
      <c r="L106" s="425">
        <f t="shared" si="5"/>
        <v>0</v>
      </c>
      <c r="M106" s="426">
        <v>0</v>
      </c>
      <c r="N106" s="426">
        <v>0</v>
      </c>
      <c r="O106" s="270"/>
      <c r="P106" s="270"/>
      <c r="Q106" s="270"/>
    </row>
    <row r="107" spans="1:17" s="211" customFormat="1" ht="17.25" customHeight="1">
      <c r="A107" s="420">
        <v>2432</v>
      </c>
      <c r="B107" s="46">
        <v>4</v>
      </c>
      <c r="C107" s="271">
        <v>3</v>
      </c>
      <c r="D107" s="271">
        <v>2</v>
      </c>
      <c r="E107" s="423" t="s">
        <v>54</v>
      </c>
      <c r="F107" s="424">
        <f t="shared" si="3"/>
        <v>0</v>
      </c>
      <c r="G107" s="426">
        <v>0</v>
      </c>
      <c r="H107" s="426"/>
      <c r="I107" s="424">
        <f t="shared" si="4"/>
        <v>0</v>
      </c>
      <c r="J107" s="426"/>
      <c r="K107" s="426"/>
      <c r="L107" s="425">
        <f t="shared" si="5"/>
        <v>0</v>
      </c>
      <c r="M107" s="426">
        <v>0</v>
      </c>
      <c r="N107" s="426">
        <v>0</v>
      </c>
      <c r="O107" s="270"/>
      <c r="P107" s="270"/>
      <c r="Q107" s="270"/>
    </row>
    <row r="108" spans="1:17" s="211" customFormat="1" ht="17.25" customHeight="1" hidden="1">
      <c r="A108" s="420">
        <v>2433</v>
      </c>
      <c r="B108" s="46">
        <v>4</v>
      </c>
      <c r="C108" s="271">
        <v>3</v>
      </c>
      <c r="D108" s="271">
        <v>3</v>
      </c>
      <c r="E108" s="423" t="s">
        <v>55</v>
      </c>
      <c r="F108" s="424">
        <f t="shared" si="3"/>
        <v>0</v>
      </c>
      <c r="G108" s="426"/>
      <c r="H108" s="426"/>
      <c r="I108" s="424">
        <f t="shared" si="4"/>
        <v>0</v>
      </c>
      <c r="J108" s="426"/>
      <c r="K108" s="426"/>
      <c r="L108" s="425">
        <f t="shared" si="5"/>
        <v>0</v>
      </c>
      <c r="M108" s="426">
        <v>0</v>
      </c>
      <c r="N108" s="426">
        <v>0</v>
      </c>
      <c r="O108" s="270"/>
      <c r="P108" s="270"/>
      <c r="Q108" s="270"/>
    </row>
    <row r="109" spans="1:17" s="211" customFormat="1" ht="12" customHeight="1" hidden="1">
      <c r="A109" s="420">
        <v>2434</v>
      </c>
      <c r="B109" s="46">
        <v>4</v>
      </c>
      <c r="C109" s="271">
        <v>3</v>
      </c>
      <c r="D109" s="271">
        <v>4</v>
      </c>
      <c r="E109" s="423" t="s">
        <v>56</v>
      </c>
      <c r="F109" s="424">
        <f t="shared" si="3"/>
        <v>0</v>
      </c>
      <c r="G109" s="426"/>
      <c r="H109" s="426"/>
      <c r="I109" s="424">
        <f t="shared" si="4"/>
        <v>0</v>
      </c>
      <c r="J109" s="426"/>
      <c r="K109" s="426"/>
      <c r="L109" s="425">
        <f t="shared" si="5"/>
        <v>0</v>
      </c>
      <c r="M109" s="426">
        <v>0</v>
      </c>
      <c r="N109" s="426">
        <v>0</v>
      </c>
      <c r="O109" s="270"/>
      <c r="P109" s="270"/>
      <c r="Q109" s="270"/>
    </row>
    <row r="110" spans="1:17" s="211" customFormat="1" ht="15" customHeight="1" hidden="1">
      <c r="A110" s="420">
        <v>2435</v>
      </c>
      <c r="B110" s="46">
        <v>4</v>
      </c>
      <c r="C110" s="271">
        <v>3</v>
      </c>
      <c r="D110" s="271">
        <v>5</v>
      </c>
      <c r="E110" s="423" t="s">
        <v>57</v>
      </c>
      <c r="F110" s="424">
        <f t="shared" si="3"/>
        <v>0</v>
      </c>
      <c r="G110" s="426"/>
      <c r="H110" s="426"/>
      <c r="I110" s="424">
        <f t="shared" si="4"/>
        <v>0</v>
      </c>
      <c r="J110" s="426"/>
      <c r="K110" s="426"/>
      <c r="L110" s="425">
        <f t="shared" si="5"/>
        <v>0</v>
      </c>
      <c r="M110" s="426">
        <v>0</v>
      </c>
      <c r="N110" s="426">
        <v>0</v>
      </c>
      <c r="O110" s="270"/>
      <c r="P110" s="270"/>
      <c r="Q110" s="270"/>
    </row>
    <row r="111" spans="1:17" s="211" customFormat="1" ht="12.75" customHeight="1" hidden="1">
      <c r="A111" s="420">
        <v>2436</v>
      </c>
      <c r="B111" s="46">
        <v>4</v>
      </c>
      <c r="C111" s="271">
        <v>3</v>
      </c>
      <c r="D111" s="271">
        <v>6</v>
      </c>
      <c r="E111" s="423" t="s">
        <v>58</v>
      </c>
      <c r="F111" s="424">
        <f t="shared" si="3"/>
        <v>0</v>
      </c>
      <c r="G111" s="426"/>
      <c r="H111" s="426"/>
      <c r="I111" s="424">
        <f t="shared" si="4"/>
        <v>0</v>
      </c>
      <c r="J111" s="426"/>
      <c r="K111" s="426"/>
      <c r="L111" s="425">
        <f t="shared" si="5"/>
        <v>0</v>
      </c>
      <c r="M111" s="426">
        <v>0</v>
      </c>
      <c r="N111" s="426">
        <v>0</v>
      </c>
      <c r="O111" s="270"/>
      <c r="P111" s="270"/>
      <c r="Q111" s="270"/>
    </row>
    <row r="112" spans="1:17" s="211" customFormat="1" ht="23.25" customHeight="1">
      <c r="A112" s="420">
        <v>2440</v>
      </c>
      <c r="B112" s="431">
        <v>4</v>
      </c>
      <c r="C112" s="432">
        <v>4</v>
      </c>
      <c r="D112" s="432">
        <v>0</v>
      </c>
      <c r="E112" s="429" t="s">
        <v>59</v>
      </c>
      <c r="F112" s="424">
        <f t="shared" si="3"/>
        <v>0</v>
      </c>
      <c r="G112" s="426">
        <v>0</v>
      </c>
      <c r="H112" s="426">
        <v>0</v>
      </c>
      <c r="I112" s="424">
        <f t="shared" si="4"/>
        <v>0</v>
      </c>
      <c r="J112" s="426"/>
      <c r="K112" s="426"/>
      <c r="L112" s="425">
        <f t="shared" si="5"/>
        <v>0</v>
      </c>
      <c r="M112" s="426">
        <v>0</v>
      </c>
      <c r="N112" s="426">
        <v>0</v>
      </c>
      <c r="O112" s="270"/>
      <c r="P112" s="270"/>
      <c r="Q112" s="270"/>
    </row>
    <row r="113" spans="1:17" s="211" customFormat="1" ht="12.75" customHeight="1" hidden="1">
      <c r="A113" s="420" t="s">
        <v>447</v>
      </c>
      <c r="B113" s="46" t="s">
        <v>447</v>
      </c>
      <c r="C113" s="271" t="s">
        <v>447</v>
      </c>
      <c r="D113" s="271" t="s">
        <v>447</v>
      </c>
      <c r="E113" s="423" t="s">
        <v>315</v>
      </c>
      <c r="F113" s="424">
        <f t="shared" si="3"/>
        <v>0</v>
      </c>
      <c r="G113" s="426"/>
      <c r="H113" s="426"/>
      <c r="I113" s="424">
        <f t="shared" si="4"/>
        <v>0</v>
      </c>
      <c r="J113" s="426"/>
      <c r="K113" s="426"/>
      <c r="L113" s="425">
        <f t="shared" si="5"/>
        <v>0</v>
      </c>
      <c r="M113" s="426">
        <v>0</v>
      </c>
      <c r="N113" s="426">
        <v>0</v>
      </c>
      <c r="O113" s="270"/>
      <c r="P113" s="270"/>
      <c r="Q113" s="270"/>
    </row>
    <row r="114" spans="1:17" s="211" customFormat="1" ht="30" customHeight="1" hidden="1">
      <c r="A114" s="420">
        <v>2441</v>
      </c>
      <c r="B114" s="46">
        <v>4</v>
      </c>
      <c r="C114" s="271">
        <v>4</v>
      </c>
      <c r="D114" s="271">
        <v>1</v>
      </c>
      <c r="E114" s="423" t="s">
        <v>60</v>
      </c>
      <c r="F114" s="424">
        <f t="shared" si="3"/>
        <v>0</v>
      </c>
      <c r="G114" s="426"/>
      <c r="H114" s="426"/>
      <c r="I114" s="424">
        <f t="shared" si="4"/>
        <v>0</v>
      </c>
      <c r="J114" s="426"/>
      <c r="K114" s="426"/>
      <c r="L114" s="425">
        <f t="shared" si="5"/>
        <v>0</v>
      </c>
      <c r="M114" s="426">
        <v>0</v>
      </c>
      <c r="N114" s="426">
        <v>0</v>
      </c>
      <c r="O114" s="270"/>
      <c r="P114" s="270"/>
      <c r="Q114" s="270"/>
    </row>
    <row r="115" spans="1:17" s="211" customFormat="1" ht="12.75" customHeight="1" hidden="1">
      <c r="A115" s="420">
        <v>2442</v>
      </c>
      <c r="B115" s="46">
        <v>4</v>
      </c>
      <c r="C115" s="271">
        <v>4</v>
      </c>
      <c r="D115" s="271">
        <v>2</v>
      </c>
      <c r="E115" s="423" t="s">
        <v>144</v>
      </c>
      <c r="F115" s="424">
        <f t="shared" si="3"/>
        <v>0</v>
      </c>
      <c r="G115" s="426"/>
      <c r="H115" s="426"/>
      <c r="I115" s="424">
        <f t="shared" si="4"/>
        <v>0</v>
      </c>
      <c r="J115" s="426"/>
      <c r="K115" s="426"/>
      <c r="L115" s="425">
        <f t="shared" si="5"/>
        <v>0</v>
      </c>
      <c r="M115" s="426">
        <v>0</v>
      </c>
      <c r="N115" s="426">
        <v>0</v>
      </c>
      <c r="O115" s="270"/>
      <c r="P115" s="270"/>
      <c r="Q115" s="270"/>
    </row>
    <row r="116" spans="1:17" s="211" customFormat="1" ht="12.75" customHeight="1" hidden="1">
      <c r="A116" s="420">
        <v>2443</v>
      </c>
      <c r="B116" s="46">
        <v>4</v>
      </c>
      <c r="C116" s="271">
        <v>4</v>
      </c>
      <c r="D116" s="271">
        <v>3</v>
      </c>
      <c r="E116" s="423" t="s">
        <v>145</v>
      </c>
      <c r="F116" s="424">
        <f t="shared" si="3"/>
        <v>0</v>
      </c>
      <c r="G116" s="426"/>
      <c r="H116" s="426"/>
      <c r="I116" s="424">
        <f t="shared" si="4"/>
        <v>0</v>
      </c>
      <c r="J116" s="426"/>
      <c r="K116" s="426"/>
      <c r="L116" s="425">
        <f t="shared" si="5"/>
        <v>0</v>
      </c>
      <c r="M116" s="426">
        <v>0</v>
      </c>
      <c r="N116" s="426">
        <v>0</v>
      </c>
      <c r="O116" s="270"/>
      <c r="P116" s="270"/>
      <c r="Q116" s="270"/>
    </row>
    <row r="117" spans="1:17" s="211" customFormat="1" ht="12.75" customHeight="1">
      <c r="A117" s="420">
        <v>2450</v>
      </c>
      <c r="B117" s="431">
        <v>4</v>
      </c>
      <c r="C117" s="432">
        <v>5</v>
      </c>
      <c r="D117" s="432">
        <v>0</v>
      </c>
      <c r="E117" s="429" t="s">
        <v>146</v>
      </c>
      <c r="F117" s="424">
        <f t="shared" si="3"/>
        <v>150037</v>
      </c>
      <c r="G117" s="426">
        <v>2000</v>
      </c>
      <c r="H117" s="424">
        <v>148037</v>
      </c>
      <c r="I117" s="424">
        <f t="shared" si="4"/>
        <v>238520</v>
      </c>
      <c r="J117" s="426">
        <f>+J119</f>
        <v>0</v>
      </c>
      <c r="K117" s="426">
        <v>238520</v>
      </c>
      <c r="L117" s="425">
        <f t="shared" si="5"/>
        <v>109493.09</v>
      </c>
      <c r="M117" s="426">
        <f>+M119</f>
        <v>0</v>
      </c>
      <c r="N117" s="426">
        <v>109493.09</v>
      </c>
      <c r="O117" s="270"/>
      <c r="P117" s="270"/>
      <c r="Q117" s="270"/>
    </row>
    <row r="118" spans="1:17" s="211" customFormat="1" ht="12.75" customHeight="1" hidden="1">
      <c r="A118" s="420" t="s">
        <v>447</v>
      </c>
      <c r="B118" s="46" t="s">
        <v>447</v>
      </c>
      <c r="C118" s="271" t="s">
        <v>447</v>
      </c>
      <c r="D118" s="271" t="s">
        <v>447</v>
      </c>
      <c r="E118" s="423" t="s">
        <v>315</v>
      </c>
      <c r="F118" s="424">
        <f t="shared" si="3"/>
        <v>0</v>
      </c>
      <c r="G118" s="426"/>
      <c r="H118" s="426"/>
      <c r="I118" s="424">
        <f t="shared" si="4"/>
        <v>4000</v>
      </c>
      <c r="J118" s="426">
        <v>4000</v>
      </c>
      <c r="K118" s="424"/>
      <c r="L118" s="425">
        <f t="shared" si="5"/>
        <v>1660</v>
      </c>
      <c r="M118" s="426">
        <v>1000</v>
      </c>
      <c r="N118" s="426">
        <v>660</v>
      </c>
      <c r="O118" s="270"/>
      <c r="P118" s="270"/>
      <c r="Q118" s="270"/>
    </row>
    <row r="119" spans="1:17" s="211" customFormat="1" ht="15" customHeight="1">
      <c r="A119" s="420">
        <v>2451</v>
      </c>
      <c r="B119" s="46">
        <v>4</v>
      </c>
      <c r="C119" s="271">
        <v>5</v>
      </c>
      <c r="D119" s="271">
        <v>1</v>
      </c>
      <c r="E119" s="423" t="s">
        <v>147</v>
      </c>
      <c r="F119" s="424">
        <f t="shared" si="3"/>
        <v>150037</v>
      </c>
      <c r="G119" s="426">
        <v>2000</v>
      </c>
      <c r="H119" s="424">
        <v>148037</v>
      </c>
      <c r="I119" s="424">
        <f t="shared" si="4"/>
        <v>238520</v>
      </c>
      <c r="J119" s="426"/>
      <c r="K119" s="426">
        <v>238520</v>
      </c>
      <c r="L119" s="425">
        <f t="shared" si="5"/>
        <v>109493.09</v>
      </c>
      <c r="M119" s="426">
        <v>0</v>
      </c>
      <c r="N119" s="426">
        <v>109493.09</v>
      </c>
      <c r="O119" s="270"/>
      <c r="P119" s="270"/>
      <c r="Q119" s="270"/>
    </row>
    <row r="120" spans="1:17" s="2" customFormat="1" ht="12" customHeight="1">
      <c r="A120" s="420">
        <v>2452</v>
      </c>
      <c r="B120" s="46">
        <v>4</v>
      </c>
      <c r="C120" s="271">
        <v>5</v>
      </c>
      <c r="D120" s="271">
        <v>2</v>
      </c>
      <c r="E120" s="423" t="s">
        <v>502</v>
      </c>
      <c r="F120" s="424">
        <f t="shared" si="3"/>
        <v>0</v>
      </c>
      <c r="G120" s="426">
        <v>0</v>
      </c>
      <c r="H120" s="426"/>
      <c r="I120" s="424">
        <f t="shared" si="4"/>
        <v>0</v>
      </c>
      <c r="J120" s="426">
        <v>0</v>
      </c>
      <c r="K120" s="426">
        <v>0</v>
      </c>
      <c r="L120" s="425">
        <f t="shared" si="5"/>
        <v>0</v>
      </c>
      <c r="M120" s="426">
        <v>0</v>
      </c>
      <c r="N120" s="426">
        <v>0</v>
      </c>
      <c r="O120" s="270"/>
      <c r="P120" s="270"/>
      <c r="Q120" s="270"/>
    </row>
    <row r="121" spans="1:17" s="2" customFormat="1" ht="14.25" customHeight="1" hidden="1">
      <c r="A121" s="420">
        <v>2453</v>
      </c>
      <c r="B121" s="46">
        <v>4</v>
      </c>
      <c r="C121" s="271">
        <v>5</v>
      </c>
      <c r="D121" s="271">
        <v>3</v>
      </c>
      <c r="E121" s="423" t="s">
        <v>503</v>
      </c>
      <c r="F121" s="424">
        <f t="shared" si="3"/>
        <v>0</v>
      </c>
      <c r="G121" s="426"/>
      <c r="H121" s="426"/>
      <c r="I121" s="424">
        <f t="shared" si="4"/>
        <v>0</v>
      </c>
      <c r="J121" s="426"/>
      <c r="K121" s="426"/>
      <c r="L121" s="425">
        <f t="shared" si="5"/>
        <v>0</v>
      </c>
      <c r="M121" s="426">
        <v>0</v>
      </c>
      <c r="N121" s="426">
        <v>0</v>
      </c>
      <c r="O121" s="270"/>
      <c r="P121" s="270"/>
      <c r="Q121" s="270"/>
    </row>
    <row r="122" spans="1:17" s="2" customFormat="1" ht="18" customHeight="1" hidden="1">
      <c r="A122" s="420">
        <v>2454</v>
      </c>
      <c r="B122" s="46">
        <v>4</v>
      </c>
      <c r="C122" s="271">
        <v>5</v>
      </c>
      <c r="D122" s="271">
        <v>4</v>
      </c>
      <c r="E122" s="423" t="s">
        <v>504</v>
      </c>
      <c r="F122" s="424">
        <f t="shared" si="3"/>
        <v>0</v>
      </c>
      <c r="G122" s="426"/>
      <c r="H122" s="426"/>
      <c r="I122" s="424">
        <f t="shared" si="4"/>
        <v>0</v>
      </c>
      <c r="J122" s="426"/>
      <c r="K122" s="426"/>
      <c r="L122" s="425">
        <f t="shared" si="5"/>
        <v>0</v>
      </c>
      <c r="M122" s="426">
        <v>0</v>
      </c>
      <c r="N122" s="426">
        <v>0</v>
      </c>
      <c r="O122" s="270"/>
      <c r="P122" s="270"/>
      <c r="Q122" s="270"/>
    </row>
    <row r="123" spans="1:17" s="2" customFormat="1" ht="12" customHeight="1" hidden="1">
      <c r="A123" s="420">
        <v>2455</v>
      </c>
      <c r="B123" s="46">
        <v>4</v>
      </c>
      <c r="C123" s="271">
        <v>5</v>
      </c>
      <c r="D123" s="271">
        <v>5</v>
      </c>
      <c r="E123" s="423" t="s">
        <v>505</v>
      </c>
      <c r="F123" s="424">
        <f t="shared" si="3"/>
        <v>0</v>
      </c>
      <c r="G123" s="426"/>
      <c r="H123" s="426"/>
      <c r="I123" s="424">
        <f t="shared" si="4"/>
        <v>0</v>
      </c>
      <c r="J123" s="426"/>
      <c r="K123" s="426"/>
      <c r="L123" s="425">
        <f t="shared" si="5"/>
        <v>0</v>
      </c>
      <c r="M123" s="426">
        <v>0</v>
      </c>
      <c r="N123" s="426">
        <v>0</v>
      </c>
      <c r="O123" s="270"/>
      <c r="P123" s="270"/>
      <c r="Q123" s="270"/>
    </row>
    <row r="124" spans="1:17" s="2" customFormat="1" ht="11.25" customHeight="1">
      <c r="A124" s="420">
        <v>2460</v>
      </c>
      <c r="B124" s="431">
        <v>4</v>
      </c>
      <c r="C124" s="432">
        <v>6</v>
      </c>
      <c r="D124" s="432">
        <v>0</v>
      </c>
      <c r="E124" s="429" t="s">
        <v>506</v>
      </c>
      <c r="F124" s="424">
        <f t="shared" si="3"/>
        <v>0</v>
      </c>
      <c r="G124" s="426"/>
      <c r="H124" s="426"/>
      <c r="I124" s="424">
        <f t="shared" si="4"/>
        <v>0</v>
      </c>
      <c r="J124" s="426"/>
      <c r="K124" s="426"/>
      <c r="L124" s="425">
        <f t="shared" si="5"/>
        <v>0</v>
      </c>
      <c r="M124" s="426">
        <v>0</v>
      </c>
      <c r="N124" s="426">
        <v>0</v>
      </c>
      <c r="O124" s="270"/>
      <c r="P124" s="270"/>
      <c r="Q124" s="270"/>
    </row>
    <row r="125" spans="1:17" s="2" customFormat="1" ht="12.75" customHeight="1" hidden="1">
      <c r="A125" s="420" t="s">
        <v>447</v>
      </c>
      <c r="B125" s="46" t="s">
        <v>447</v>
      </c>
      <c r="C125" s="271" t="s">
        <v>447</v>
      </c>
      <c r="D125" s="271" t="s">
        <v>447</v>
      </c>
      <c r="E125" s="423" t="s">
        <v>315</v>
      </c>
      <c r="F125" s="424">
        <f t="shared" si="3"/>
        <v>0</v>
      </c>
      <c r="G125" s="426"/>
      <c r="H125" s="426"/>
      <c r="I125" s="424">
        <f t="shared" si="4"/>
        <v>0</v>
      </c>
      <c r="J125" s="426"/>
      <c r="K125" s="426"/>
      <c r="L125" s="425">
        <f t="shared" si="5"/>
        <v>0</v>
      </c>
      <c r="M125" s="426">
        <v>0</v>
      </c>
      <c r="N125" s="426">
        <v>0</v>
      </c>
      <c r="O125" s="270"/>
      <c r="P125" s="270"/>
      <c r="Q125" s="270"/>
    </row>
    <row r="126" spans="1:17" s="2" customFormat="1" ht="12.75" customHeight="1" hidden="1">
      <c r="A126" s="420">
        <v>2461</v>
      </c>
      <c r="B126" s="46">
        <v>4</v>
      </c>
      <c r="C126" s="271">
        <v>6</v>
      </c>
      <c r="D126" s="271">
        <v>1</v>
      </c>
      <c r="E126" s="423" t="s">
        <v>507</v>
      </c>
      <c r="F126" s="424">
        <f t="shared" si="3"/>
        <v>0</v>
      </c>
      <c r="G126" s="426"/>
      <c r="H126" s="426"/>
      <c r="I126" s="424">
        <f t="shared" si="4"/>
        <v>0</v>
      </c>
      <c r="J126" s="426"/>
      <c r="K126" s="426"/>
      <c r="L126" s="425">
        <f t="shared" si="5"/>
        <v>0</v>
      </c>
      <c r="M126" s="426">
        <v>0</v>
      </c>
      <c r="N126" s="426">
        <v>0</v>
      </c>
      <c r="O126" s="270"/>
      <c r="P126" s="270"/>
      <c r="Q126" s="270"/>
    </row>
    <row r="127" spans="1:17" s="2" customFormat="1" ht="11.25" customHeight="1">
      <c r="A127" s="420">
        <v>2470</v>
      </c>
      <c r="B127" s="431">
        <v>4</v>
      </c>
      <c r="C127" s="432">
        <v>7</v>
      </c>
      <c r="D127" s="432">
        <v>0</v>
      </c>
      <c r="E127" s="429" t="s">
        <v>508</v>
      </c>
      <c r="F127" s="424">
        <f t="shared" si="3"/>
        <v>0</v>
      </c>
      <c r="G127" s="426"/>
      <c r="H127" s="426"/>
      <c r="I127" s="424">
        <f t="shared" si="4"/>
        <v>0</v>
      </c>
      <c r="J127" s="426"/>
      <c r="K127" s="426"/>
      <c r="L127" s="425">
        <f t="shared" si="5"/>
        <v>0</v>
      </c>
      <c r="M127" s="426">
        <v>0</v>
      </c>
      <c r="N127" s="426">
        <v>0</v>
      </c>
      <c r="O127" s="270"/>
      <c r="P127" s="270"/>
      <c r="Q127" s="270"/>
    </row>
    <row r="128" spans="1:17" s="2" customFormat="1" ht="12.75" customHeight="1" hidden="1">
      <c r="A128" s="420" t="s">
        <v>447</v>
      </c>
      <c r="B128" s="46" t="s">
        <v>447</v>
      </c>
      <c r="C128" s="271" t="s">
        <v>447</v>
      </c>
      <c r="D128" s="271" t="s">
        <v>447</v>
      </c>
      <c r="E128" s="423" t="s">
        <v>315</v>
      </c>
      <c r="F128" s="424">
        <f t="shared" si="3"/>
        <v>0</v>
      </c>
      <c r="G128" s="426"/>
      <c r="H128" s="426"/>
      <c r="I128" s="424">
        <f t="shared" si="4"/>
        <v>0</v>
      </c>
      <c r="J128" s="426"/>
      <c r="K128" s="426"/>
      <c r="L128" s="425">
        <f t="shared" si="5"/>
        <v>0</v>
      </c>
      <c r="M128" s="426">
        <v>0</v>
      </c>
      <c r="N128" s="426">
        <v>0</v>
      </c>
      <c r="O128" s="270"/>
      <c r="P128" s="270"/>
      <c r="Q128" s="270"/>
    </row>
    <row r="129" spans="1:17" s="2" customFormat="1" ht="27" customHeight="1" hidden="1">
      <c r="A129" s="420">
        <v>2471</v>
      </c>
      <c r="B129" s="46">
        <v>4</v>
      </c>
      <c r="C129" s="271">
        <v>7</v>
      </c>
      <c r="D129" s="271">
        <v>1</v>
      </c>
      <c r="E129" s="423" t="s">
        <v>509</v>
      </c>
      <c r="F129" s="424">
        <f t="shared" si="3"/>
        <v>0</v>
      </c>
      <c r="G129" s="426"/>
      <c r="H129" s="426"/>
      <c r="I129" s="424">
        <f t="shared" si="4"/>
        <v>0</v>
      </c>
      <c r="J129" s="426"/>
      <c r="K129" s="426"/>
      <c r="L129" s="425">
        <f t="shared" si="5"/>
        <v>0</v>
      </c>
      <c r="M129" s="426">
        <v>0</v>
      </c>
      <c r="N129" s="426">
        <v>0</v>
      </c>
      <c r="O129" s="270"/>
      <c r="P129" s="270"/>
      <c r="Q129" s="270"/>
    </row>
    <row r="130" spans="1:17" s="2" customFormat="1" ht="12" customHeight="1" hidden="1">
      <c r="A130" s="420">
        <v>2472</v>
      </c>
      <c r="B130" s="46">
        <v>4</v>
      </c>
      <c r="C130" s="271">
        <v>7</v>
      </c>
      <c r="D130" s="271">
        <v>2</v>
      </c>
      <c r="E130" s="423" t="s">
        <v>510</v>
      </c>
      <c r="F130" s="424">
        <f t="shared" si="3"/>
        <v>0</v>
      </c>
      <c r="G130" s="426"/>
      <c r="H130" s="426"/>
      <c r="I130" s="424">
        <f t="shared" si="4"/>
        <v>0</v>
      </c>
      <c r="J130" s="426"/>
      <c r="K130" s="426"/>
      <c r="L130" s="425">
        <f t="shared" si="5"/>
        <v>0</v>
      </c>
      <c r="M130" s="426">
        <v>0</v>
      </c>
      <c r="N130" s="426">
        <v>0</v>
      </c>
      <c r="O130" s="270"/>
      <c r="P130" s="270"/>
      <c r="Q130" s="270"/>
    </row>
    <row r="131" spans="1:17" s="2" customFormat="1" ht="12.75" customHeight="1" hidden="1">
      <c r="A131" s="420">
        <v>2473</v>
      </c>
      <c r="B131" s="46">
        <v>4</v>
      </c>
      <c r="C131" s="271">
        <v>7</v>
      </c>
      <c r="D131" s="271">
        <v>3</v>
      </c>
      <c r="E131" s="423" t="s">
        <v>511</v>
      </c>
      <c r="F131" s="424">
        <f t="shared" si="3"/>
        <v>0</v>
      </c>
      <c r="G131" s="426"/>
      <c r="H131" s="426"/>
      <c r="I131" s="424">
        <f t="shared" si="4"/>
        <v>0</v>
      </c>
      <c r="J131" s="426"/>
      <c r="K131" s="426"/>
      <c r="L131" s="425">
        <f t="shared" si="5"/>
        <v>0</v>
      </c>
      <c r="M131" s="426">
        <v>0</v>
      </c>
      <c r="N131" s="426">
        <v>0</v>
      </c>
      <c r="O131" s="270"/>
      <c r="P131" s="270"/>
      <c r="Q131" s="270"/>
    </row>
    <row r="132" spans="1:17" s="2" customFormat="1" ht="12.75" customHeight="1" hidden="1">
      <c r="A132" s="420">
        <v>2474</v>
      </c>
      <c r="B132" s="46">
        <v>4</v>
      </c>
      <c r="C132" s="271">
        <v>7</v>
      </c>
      <c r="D132" s="271">
        <v>4</v>
      </c>
      <c r="E132" s="423" t="s">
        <v>512</v>
      </c>
      <c r="F132" s="424">
        <f t="shared" si="3"/>
        <v>0</v>
      </c>
      <c r="G132" s="426"/>
      <c r="H132" s="426"/>
      <c r="I132" s="424">
        <f t="shared" si="4"/>
        <v>0</v>
      </c>
      <c r="J132" s="426"/>
      <c r="K132" s="426"/>
      <c r="L132" s="425">
        <f t="shared" si="5"/>
        <v>0</v>
      </c>
      <c r="M132" s="426">
        <v>0</v>
      </c>
      <c r="N132" s="426">
        <v>0</v>
      </c>
      <c r="O132" s="270"/>
      <c r="P132" s="270"/>
      <c r="Q132" s="270"/>
    </row>
    <row r="133" spans="1:17" s="2" customFormat="1" ht="35.25" customHeight="1">
      <c r="A133" s="420">
        <v>2480</v>
      </c>
      <c r="B133" s="431">
        <v>4</v>
      </c>
      <c r="C133" s="432">
        <v>8</v>
      </c>
      <c r="D133" s="432">
        <v>0</v>
      </c>
      <c r="E133" s="429" t="s">
        <v>513</v>
      </c>
      <c r="F133" s="424">
        <f t="shared" si="3"/>
        <v>0</v>
      </c>
      <c r="G133" s="426">
        <v>0</v>
      </c>
      <c r="H133" s="426">
        <v>0</v>
      </c>
      <c r="I133" s="424">
        <f t="shared" si="4"/>
        <v>0</v>
      </c>
      <c r="J133" s="426"/>
      <c r="K133" s="426"/>
      <c r="L133" s="425">
        <f t="shared" si="5"/>
        <v>0</v>
      </c>
      <c r="M133" s="426">
        <v>0</v>
      </c>
      <c r="N133" s="426">
        <v>0</v>
      </c>
      <c r="O133" s="270"/>
      <c r="P133" s="270"/>
      <c r="Q133" s="270"/>
    </row>
    <row r="134" spans="1:17" s="2" customFormat="1" ht="12.75" customHeight="1" hidden="1">
      <c r="A134" s="420" t="s">
        <v>447</v>
      </c>
      <c r="B134" s="46" t="s">
        <v>447</v>
      </c>
      <c r="C134" s="271" t="s">
        <v>447</v>
      </c>
      <c r="D134" s="271" t="s">
        <v>447</v>
      </c>
      <c r="E134" s="423" t="s">
        <v>315</v>
      </c>
      <c r="F134" s="424">
        <f t="shared" si="3"/>
        <v>0</v>
      </c>
      <c r="G134" s="426"/>
      <c r="H134" s="426"/>
      <c r="I134" s="424">
        <f t="shared" si="4"/>
        <v>0</v>
      </c>
      <c r="J134" s="426"/>
      <c r="K134" s="426"/>
      <c r="L134" s="425">
        <f t="shared" si="5"/>
        <v>0</v>
      </c>
      <c r="M134" s="426">
        <v>0</v>
      </c>
      <c r="N134" s="426">
        <v>0</v>
      </c>
      <c r="O134" s="270"/>
      <c r="P134" s="270"/>
      <c r="Q134" s="270"/>
    </row>
    <row r="135" spans="1:17" s="2" customFormat="1" ht="37.5" customHeight="1" hidden="1">
      <c r="A135" s="420">
        <v>2481</v>
      </c>
      <c r="B135" s="46">
        <v>4</v>
      </c>
      <c r="C135" s="271">
        <v>8</v>
      </c>
      <c r="D135" s="271">
        <v>1</v>
      </c>
      <c r="E135" s="423" t="s">
        <v>514</v>
      </c>
      <c r="F135" s="424">
        <f t="shared" si="3"/>
        <v>0</v>
      </c>
      <c r="G135" s="426"/>
      <c r="H135" s="426"/>
      <c r="I135" s="424">
        <f t="shared" si="4"/>
        <v>0</v>
      </c>
      <c r="J135" s="426"/>
      <c r="K135" s="426"/>
      <c r="L135" s="425">
        <f t="shared" si="5"/>
        <v>0</v>
      </c>
      <c r="M135" s="426">
        <v>0</v>
      </c>
      <c r="N135" s="426">
        <v>0</v>
      </c>
      <c r="O135" s="270"/>
      <c r="P135" s="270"/>
      <c r="Q135" s="270"/>
    </row>
    <row r="136" spans="1:17" s="2" customFormat="1" ht="33.75" customHeight="1" hidden="1">
      <c r="A136" s="420">
        <v>2482</v>
      </c>
      <c r="B136" s="46">
        <v>4</v>
      </c>
      <c r="C136" s="271">
        <v>8</v>
      </c>
      <c r="D136" s="271">
        <v>2</v>
      </c>
      <c r="E136" s="423" t="s">
        <v>405</v>
      </c>
      <c r="F136" s="424">
        <f t="shared" si="3"/>
        <v>0</v>
      </c>
      <c r="G136" s="426"/>
      <c r="H136" s="426"/>
      <c r="I136" s="424">
        <f t="shared" si="4"/>
        <v>0</v>
      </c>
      <c r="J136" s="426"/>
      <c r="K136" s="426"/>
      <c r="L136" s="425">
        <f t="shared" si="5"/>
        <v>0</v>
      </c>
      <c r="M136" s="426">
        <v>0</v>
      </c>
      <c r="N136" s="426">
        <v>0</v>
      </c>
      <c r="O136" s="270"/>
      <c r="P136" s="270"/>
      <c r="Q136" s="270"/>
    </row>
    <row r="137" spans="1:17" s="2" customFormat="1" ht="24" customHeight="1" hidden="1">
      <c r="A137" s="420">
        <v>2483</v>
      </c>
      <c r="B137" s="46">
        <v>4</v>
      </c>
      <c r="C137" s="271">
        <v>8</v>
      </c>
      <c r="D137" s="271">
        <v>3</v>
      </c>
      <c r="E137" s="423" t="s">
        <v>406</v>
      </c>
      <c r="F137" s="424">
        <f t="shared" si="3"/>
        <v>0</v>
      </c>
      <c r="G137" s="426"/>
      <c r="H137" s="426"/>
      <c r="I137" s="424">
        <f t="shared" si="4"/>
        <v>0</v>
      </c>
      <c r="J137" s="426"/>
      <c r="K137" s="426"/>
      <c r="L137" s="425">
        <f t="shared" si="5"/>
        <v>0</v>
      </c>
      <c r="M137" s="426">
        <v>0</v>
      </c>
      <c r="N137" s="426">
        <v>0</v>
      </c>
      <c r="O137" s="270"/>
      <c r="P137" s="270"/>
      <c r="Q137" s="270"/>
    </row>
    <row r="138" spans="1:17" s="2" customFormat="1" ht="36" customHeight="1" hidden="1">
      <c r="A138" s="420">
        <v>2484</v>
      </c>
      <c r="B138" s="46">
        <v>4</v>
      </c>
      <c r="C138" s="271">
        <v>8</v>
      </c>
      <c r="D138" s="271">
        <v>4</v>
      </c>
      <c r="E138" s="423" t="s">
        <v>92</v>
      </c>
      <c r="F138" s="424">
        <f t="shared" si="3"/>
        <v>0</v>
      </c>
      <c r="G138" s="426"/>
      <c r="H138" s="426"/>
      <c r="I138" s="424">
        <f t="shared" si="4"/>
        <v>0</v>
      </c>
      <c r="J138" s="426"/>
      <c r="K138" s="426"/>
      <c r="L138" s="425">
        <f t="shared" si="5"/>
        <v>0</v>
      </c>
      <c r="M138" s="426">
        <v>0</v>
      </c>
      <c r="N138" s="426">
        <v>0</v>
      </c>
      <c r="O138" s="270"/>
      <c r="P138" s="270"/>
      <c r="Q138" s="270"/>
    </row>
    <row r="139" spans="1:17" s="2" customFormat="1" ht="27.75" customHeight="1" hidden="1">
      <c r="A139" s="420">
        <v>2485</v>
      </c>
      <c r="B139" s="46">
        <v>4</v>
      </c>
      <c r="C139" s="271">
        <v>8</v>
      </c>
      <c r="D139" s="271">
        <v>5</v>
      </c>
      <c r="E139" s="423" t="s">
        <v>93</v>
      </c>
      <c r="F139" s="424">
        <f t="shared" si="3"/>
        <v>0</v>
      </c>
      <c r="G139" s="426"/>
      <c r="H139" s="426"/>
      <c r="I139" s="424">
        <f t="shared" si="4"/>
        <v>0</v>
      </c>
      <c r="J139" s="426"/>
      <c r="K139" s="426"/>
      <c r="L139" s="425">
        <f t="shared" si="5"/>
        <v>0</v>
      </c>
      <c r="M139" s="426">
        <v>0</v>
      </c>
      <c r="N139" s="426">
        <v>0</v>
      </c>
      <c r="O139" s="270"/>
      <c r="P139" s="270"/>
      <c r="Q139" s="270"/>
    </row>
    <row r="140" spans="1:17" s="2" customFormat="1" ht="26.25" customHeight="1" hidden="1">
      <c r="A140" s="420">
        <v>2486</v>
      </c>
      <c r="B140" s="46">
        <v>4</v>
      </c>
      <c r="C140" s="271">
        <v>8</v>
      </c>
      <c r="D140" s="271">
        <v>6</v>
      </c>
      <c r="E140" s="423" t="s">
        <v>94</v>
      </c>
      <c r="F140" s="424">
        <f t="shared" si="3"/>
        <v>0</v>
      </c>
      <c r="G140" s="426"/>
      <c r="H140" s="426"/>
      <c r="I140" s="424">
        <f t="shared" si="4"/>
        <v>0</v>
      </c>
      <c r="J140" s="426"/>
      <c r="K140" s="426"/>
      <c r="L140" s="425">
        <f t="shared" si="5"/>
        <v>0</v>
      </c>
      <c r="M140" s="426">
        <v>0</v>
      </c>
      <c r="N140" s="426">
        <v>0</v>
      </c>
      <c r="O140" s="270"/>
      <c r="P140" s="270"/>
      <c r="Q140" s="270"/>
    </row>
    <row r="141" spans="1:17" s="2" customFormat="1" ht="21" customHeight="1" hidden="1">
      <c r="A141" s="420">
        <v>2487</v>
      </c>
      <c r="B141" s="46">
        <v>4</v>
      </c>
      <c r="C141" s="271">
        <v>8</v>
      </c>
      <c r="D141" s="271">
        <v>7</v>
      </c>
      <c r="E141" s="423" t="s">
        <v>95</v>
      </c>
      <c r="F141" s="424">
        <f aca="true" t="shared" si="6" ref="F141:F204">+G141+H141</f>
        <v>0</v>
      </c>
      <c r="G141" s="426"/>
      <c r="H141" s="426"/>
      <c r="I141" s="424">
        <f aca="true" t="shared" si="7" ref="I141:I204">+J141+K141</f>
        <v>0</v>
      </c>
      <c r="J141" s="426"/>
      <c r="K141" s="426"/>
      <c r="L141" s="425">
        <f t="shared" si="5"/>
        <v>0</v>
      </c>
      <c r="M141" s="426">
        <v>0</v>
      </c>
      <c r="N141" s="426">
        <v>0</v>
      </c>
      <c r="O141" s="270"/>
      <c r="P141" s="270"/>
      <c r="Q141" s="270"/>
    </row>
    <row r="142" spans="1:17" s="2" customFormat="1" ht="24" customHeight="1">
      <c r="A142" s="420">
        <v>2490</v>
      </c>
      <c r="B142" s="431">
        <v>4</v>
      </c>
      <c r="C142" s="432">
        <v>9</v>
      </c>
      <c r="D142" s="432">
        <v>0</v>
      </c>
      <c r="E142" s="429" t="s">
        <v>96</v>
      </c>
      <c r="F142" s="424">
        <f t="shared" si="6"/>
        <v>-67750.24</v>
      </c>
      <c r="G142" s="426">
        <v>0</v>
      </c>
      <c r="H142" s="426">
        <v>-67750.24</v>
      </c>
      <c r="I142" s="424">
        <f>+J142+K142</f>
        <v>-73193.24</v>
      </c>
      <c r="J142" s="426">
        <v>0</v>
      </c>
      <c r="K142" s="424">
        <v>-73193.24</v>
      </c>
      <c r="L142" s="425">
        <f aca="true" t="shared" si="8" ref="L142:L147">+M142+N142</f>
        <v>-40286.97</v>
      </c>
      <c r="M142" s="426">
        <v>0</v>
      </c>
      <c r="N142" s="426">
        <v>-40286.97</v>
      </c>
      <c r="O142" s="270"/>
      <c r="P142" s="270"/>
      <c r="Q142" s="270"/>
    </row>
    <row r="143" spans="1:17" s="2" customFormat="1" ht="12.75" customHeight="1" hidden="1">
      <c r="A143" s="420" t="s">
        <v>447</v>
      </c>
      <c r="B143" s="46" t="s">
        <v>447</v>
      </c>
      <c r="C143" s="271" t="s">
        <v>447</v>
      </c>
      <c r="D143" s="271" t="s">
        <v>447</v>
      </c>
      <c r="E143" s="423" t="s">
        <v>315</v>
      </c>
      <c r="F143" s="424">
        <f t="shared" si="6"/>
        <v>-408</v>
      </c>
      <c r="G143" s="426">
        <v>-408</v>
      </c>
      <c r="H143" s="426"/>
      <c r="I143" s="424">
        <f t="shared" si="7"/>
        <v>-641</v>
      </c>
      <c r="J143" s="426"/>
      <c r="K143" s="424">
        <v>-641</v>
      </c>
      <c r="L143" s="425">
        <f t="shared" si="8"/>
        <v>-641</v>
      </c>
      <c r="M143" s="426">
        <v>0</v>
      </c>
      <c r="N143" s="426">
        <v>-641</v>
      </c>
      <c r="O143" s="270"/>
      <c r="P143" s="270"/>
      <c r="Q143" s="270"/>
    </row>
    <row r="144" spans="1:17" s="2" customFormat="1" ht="26.25" customHeight="1">
      <c r="A144" s="420">
        <v>2491</v>
      </c>
      <c r="B144" s="46">
        <v>4</v>
      </c>
      <c r="C144" s="271">
        <v>9</v>
      </c>
      <c r="D144" s="271">
        <v>1</v>
      </c>
      <c r="E144" s="423" t="s">
        <v>96</v>
      </c>
      <c r="F144" s="424">
        <f t="shared" si="6"/>
        <v>-67750.24</v>
      </c>
      <c r="G144" s="426">
        <v>0</v>
      </c>
      <c r="H144" s="426">
        <v>-67750.24</v>
      </c>
      <c r="I144" s="424">
        <f>+J144+K144</f>
        <v>-73193.24</v>
      </c>
      <c r="J144" s="426">
        <v>0</v>
      </c>
      <c r="K144" s="424">
        <v>-73193.24</v>
      </c>
      <c r="L144" s="425">
        <f t="shared" si="8"/>
        <v>-40286.97</v>
      </c>
      <c r="M144" s="426">
        <v>0</v>
      </c>
      <c r="N144" s="426">
        <v>-40286.97</v>
      </c>
      <c r="O144" s="270"/>
      <c r="P144" s="270"/>
      <c r="Q144" s="270"/>
    </row>
    <row r="145" spans="1:17" s="2" customFormat="1" ht="39" customHeight="1">
      <c r="A145" s="420">
        <v>2500</v>
      </c>
      <c r="B145" s="46">
        <v>5</v>
      </c>
      <c r="C145" s="271">
        <v>0</v>
      </c>
      <c r="D145" s="271">
        <v>0</v>
      </c>
      <c r="E145" s="423" t="s">
        <v>333</v>
      </c>
      <c r="F145" s="424">
        <f t="shared" si="6"/>
        <v>9300</v>
      </c>
      <c r="G145" s="426">
        <f>+G147+G150+G153+G156+G159+G162</f>
        <v>6300</v>
      </c>
      <c r="H145" s="426">
        <v>3000</v>
      </c>
      <c r="I145" s="424">
        <f t="shared" si="7"/>
        <v>9120</v>
      </c>
      <c r="J145" s="426">
        <v>6300</v>
      </c>
      <c r="K145" s="426">
        <v>2820</v>
      </c>
      <c r="L145" s="426">
        <f t="shared" si="8"/>
        <v>6818.8</v>
      </c>
      <c r="M145" s="426">
        <v>4000</v>
      </c>
      <c r="N145" s="426">
        <v>2818.8</v>
      </c>
      <c r="O145" s="270"/>
      <c r="P145" s="270"/>
      <c r="Q145" s="270"/>
    </row>
    <row r="146" spans="1:17" s="2" customFormat="1" ht="12.75" customHeight="1" hidden="1">
      <c r="A146" s="420" t="s">
        <v>447</v>
      </c>
      <c r="B146" s="46" t="s">
        <v>447</v>
      </c>
      <c r="C146" s="271" t="s">
        <v>447</v>
      </c>
      <c r="D146" s="271" t="s">
        <v>447</v>
      </c>
      <c r="E146" s="423" t="s">
        <v>311</v>
      </c>
      <c r="F146" s="424">
        <f t="shared" si="6"/>
        <v>0</v>
      </c>
      <c r="G146" s="426"/>
      <c r="H146" s="426"/>
      <c r="I146" s="424">
        <f t="shared" si="7"/>
        <v>0</v>
      </c>
      <c r="J146" s="426"/>
      <c r="K146" s="426"/>
      <c r="L146" s="425">
        <f t="shared" si="8"/>
        <v>0</v>
      </c>
      <c r="M146" s="426">
        <v>0</v>
      </c>
      <c r="N146" s="426">
        <v>0</v>
      </c>
      <c r="O146" s="270"/>
      <c r="P146" s="270"/>
      <c r="Q146" s="270"/>
    </row>
    <row r="147" spans="1:17" s="2" customFormat="1" ht="12.75" customHeight="1">
      <c r="A147" s="420">
        <v>2510</v>
      </c>
      <c r="B147" s="431">
        <v>5</v>
      </c>
      <c r="C147" s="432">
        <v>1</v>
      </c>
      <c r="D147" s="432">
        <v>0</v>
      </c>
      <c r="E147" s="429" t="s">
        <v>97</v>
      </c>
      <c r="F147" s="424">
        <f t="shared" si="6"/>
        <v>9300</v>
      </c>
      <c r="G147" s="426">
        <v>6300</v>
      </c>
      <c r="H147" s="426">
        <v>3000</v>
      </c>
      <c r="I147" s="424">
        <f t="shared" si="7"/>
        <v>9120</v>
      </c>
      <c r="J147" s="426">
        <v>6300</v>
      </c>
      <c r="K147" s="426">
        <v>2820</v>
      </c>
      <c r="L147" s="426">
        <f t="shared" si="8"/>
        <v>6818.8</v>
      </c>
      <c r="M147" s="426">
        <v>4000</v>
      </c>
      <c r="N147" s="426">
        <v>2818.8</v>
      </c>
      <c r="O147" s="270"/>
      <c r="P147" s="270"/>
      <c r="Q147" s="270"/>
    </row>
    <row r="148" spans="1:17" s="2" customFormat="1" ht="12.75" customHeight="1" hidden="1">
      <c r="A148" s="420" t="s">
        <v>447</v>
      </c>
      <c r="B148" s="46" t="s">
        <v>447</v>
      </c>
      <c r="C148" s="271" t="s">
        <v>447</v>
      </c>
      <c r="D148" s="271" t="s">
        <v>447</v>
      </c>
      <c r="E148" s="423" t="s">
        <v>315</v>
      </c>
      <c r="F148" s="424">
        <f t="shared" si="6"/>
        <v>7000</v>
      </c>
      <c r="G148" s="426">
        <v>5500</v>
      </c>
      <c r="H148" s="426">
        <v>1500</v>
      </c>
      <c r="I148" s="424">
        <f t="shared" si="7"/>
        <v>6000</v>
      </c>
      <c r="J148" s="426">
        <v>5000</v>
      </c>
      <c r="K148" s="426">
        <v>1000</v>
      </c>
      <c r="L148" s="426">
        <f aca="true" t="shared" si="9" ref="L148:L211">+M148+N148</f>
        <v>5318.8</v>
      </c>
      <c r="M148" s="426">
        <v>2500</v>
      </c>
      <c r="N148" s="426">
        <v>2818.8</v>
      </c>
      <c r="O148" s="270"/>
      <c r="P148" s="270"/>
      <c r="Q148" s="270"/>
    </row>
    <row r="149" spans="1:17" s="2" customFormat="1" ht="12.75" customHeight="1">
      <c r="A149" s="420">
        <v>2511</v>
      </c>
      <c r="B149" s="46">
        <v>5</v>
      </c>
      <c r="C149" s="271">
        <v>1</v>
      </c>
      <c r="D149" s="271">
        <v>1</v>
      </c>
      <c r="E149" s="423" t="s">
        <v>97</v>
      </c>
      <c r="F149" s="424">
        <f t="shared" si="6"/>
        <v>9300</v>
      </c>
      <c r="G149" s="426">
        <v>6300</v>
      </c>
      <c r="H149" s="426">
        <v>3000</v>
      </c>
      <c r="I149" s="424">
        <f t="shared" si="7"/>
        <v>9120</v>
      </c>
      <c r="J149" s="426">
        <v>6300</v>
      </c>
      <c r="K149" s="426">
        <v>2820</v>
      </c>
      <c r="L149" s="426">
        <f t="shared" si="9"/>
        <v>6818.8</v>
      </c>
      <c r="M149" s="426">
        <v>4000</v>
      </c>
      <c r="N149" s="426">
        <v>2818.8</v>
      </c>
      <c r="O149" s="270"/>
      <c r="P149" s="270"/>
      <c r="Q149" s="270"/>
    </row>
    <row r="150" spans="1:17" s="2" customFormat="1" ht="11.25" customHeight="1">
      <c r="A150" s="420">
        <v>2520</v>
      </c>
      <c r="B150" s="431">
        <v>5</v>
      </c>
      <c r="C150" s="432">
        <v>2</v>
      </c>
      <c r="D150" s="432">
        <v>0</v>
      </c>
      <c r="E150" s="429" t="s">
        <v>148</v>
      </c>
      <c r="F150" s="424">
        <f t="shared" si="6"/>
        <v>0</v>
      </c>
      <c r="G150" s="426">
        <v>0</v>
      </c>
      <c r="H150" s="426">
        <v>0</v>
      </c>
      <c r="I150" s="424">
        <f t="shared" si="7"/>
        <v>0</v>
      </c>
      <c r="J150" s="426">
        <v>0</v>
      </c>
      <c r="K150" s="426">
        <v>0</v>
      </c>
      <c r="L150" s="426">
        <f t="shared" si="9"/>
        <v>0</v>
      </c>
      <c r="M150" s="426">
        <v>0</v>
      </c>
      <c r="N150" s="426">
        <v>0</v>
      </c>
      <c r="O150" s="270"/>
      <c r="P150" s="270"/>
      <c r="Q150" s="270"/>
    </row>
    <row r="151" spans="1:17" s="2" customFormat="1" ht="12.75" customHeight="1" hidden="1">
      <c r="A151" s="420" t="s">
        <v>447</v>
      </c>
      <c r="B151" s="46" t="s">
        <v>447</v>
      </c>
      <c r="C151" s="271" t="s">
        <v>447</v>
      </c>
      <c r="D151" s="271" t="s">
        <v>447</v>
      </c>
      <c r="E151" s="423" t="s">
        <v>315</v>
      </c>
      <c r="F151" s="424">
        <f t="shared" si="6"/>
        <v>0</v>
      </c>
      <c r="G151" s="426"/>
      <c r="H151" s="426"/>
      <c r="I151" s="424">
        <f t="shared" si="7"/>
        <v>0</v>
      </c>
      <c r="J151" s="426">
        <v>0</v>
      </c>
      <c r="K151" s="426">
        <v>0</v>
      </c>
      <c r="L151" s="426">
        <f t="shared" si="9"/>
        <v>0</v>
      </c>
      <c r="M151" s="426">
        <v>0</v>
      </c>
      <c r="N151" s="426">
        <v>0</v>
      </c>
      <c r="O151" s="270"/>
      <c r="P151" s="270"/>
      <c r="Q151" s="270"/>
    </row>
    <row r="152" spans="1:17" s="2" customFormat="1" ht="12.75" customHeight="1" hidden="1">
      <c r="A152" s="420">
        <v>2521</v>
      </c>
      <c r="B152" s="46">
        <v>5</v>
      </c>
      <c r="C152" s="271">
        <v>2</v>
      </c>
      <c r="D152" s="271">
        <v>1</v>
      </c>
      <c r="E152" s="423" t="s">
        <v>149</v>
      </c>
      <c r="F152" s="424">
        <f t="shared" si="6"/>
        <v>0</v>
      </c>
      <c r="G152" s="426"/>
      <c r="H152" s="426"/>
      <c r="I152" s="424">
        <f t="shared" si="7"/>
        <v>0</v>
      </c>
      <c r="J152" s="426">
        <v>0</v>
      </c>
      <c r="K152" s="426">
        <v>0</v>
      </c>
      <c r="L152" s="426">
        <f t="shared" si="9"/>
        <v>0</v>
      </c>
      <c r="M152" s="426">
        <v>0</v>
      </c>
      <c r="N152" s="426">
        <v>0</v>
      </c>
      <c r="O152" s="270"/>
      <c r="P152" s="270"/>
      <c r="Q152" s="270"/>
    </row>
    <row r="153" spans="1:17" s="2" customFormat="1" ht="15" customHeight="1">
      <c r="A153" s="420">
        <v>2530</v>
      </c>
      <c r="B153" s="431">
        <v>5</v>
      </c>
      <c r="C153" s="432">
        <v>3</v>
      </c>
      <c r="D153" s="432">
        <v>0</v>
      </c>
      <c r="E153" s="429" t="s">
        <v>150</v>
      </c>
      <c r="F153" s="424">
        <f t="shared" si="6"/>
        <v>0</v>
      </c>
      <c r="G153" s="426">
        <v>0</v>
      </c>
      <c r="H153" s="426">
        <v>0</v>
      </c>
      <c r="I153" s="424">
        <f t="shared" si="7"/>
        <v>0</v>
      </c>
      <c r="J153" s="426">
        <v>0</v>
      </c>
      <c r="K153" s="426">
        <v>0</v>
      </c>
      <c r="L153" s="426">
        <f t="shared" si="9"/>
        <v>0</v>
      </c>
      <c r="M153" s="426">
        <v>0</v>
      </c>
      <c r="N153" s="426">
        <v>0</v>
      </c>
      <c r="O153" s="270"/>
      <c r="P153" s="270"/>
      <c r="Q153" s="270"/>
    </row>
    <row r="154" spans="1:17" s="2" customFormat="1" ht="12.75" customHeight="1" hidden="1">
      <c r="A154" s="420" t="s">
        <v>447</v>
      </c>
      <c r="B154" s="46" t="s">
        <v>447</v>
      </c>
      <c r="C154" s="271" t="s">
        <v>447</v>
      </c>
      <c r="D154" s="271" t="s">
        <v>447</v>
      </c>
      <c r="E154" s="423" t="s">
        <v>315</v>
      </c>
      <c r="F154" s="424">
        <f t="shared" si="6"/>
        <v>0</v>
      </c>
      <c r="G154" s="426">
        <v>0</v>
      </c>
      <c r="H154" s="426">
        <v>0</v>
      </c>
      <c r="I154" s="424">
        <f t="shared" si="7"/>
        <v>0</v>
      </c>
      <c r="J154" s="426">
        <v>0</v>
      </c>
      <c r="K154" s="426">
        <v>0</v>
      </c>
      <c r="L154" s="426">
        <f t="shared" si="9"/>
        <v>0</v>
      </c>
      <c r="M154" s="426">
        <v>0</v>
      </c>
      <c r="N154" s="426">
        <v>0</v>
      </c>
      <c r="O154" s="270"/>
      <c r="P154" s="270"/>
      <c r="Q154" s="270"/>
    </row>
    <row r="155" spans="1:17" s="2" customFormat="1" ht="16.5" customHeight="1" hidden="1">
      <c r="A155" s="420">
        <v>2531</v>
      </c>
      <c r="B155" s="46">
        <v>5</v>
      </c>
      <c r="C155" s="271">
        <v>3</v>
      </c>
      <c r="D155" s="271">
        <v>1</v>
      </c>
      <c r="E155" s="423" t="s">
        <v>150</v>
      </c>
      <c r="F155" s="424">
        <f t="shared" si="6"/>
        <v>0</v>
      </c>
      <c r="G155" s="426">
        <v>0</v>
      </c>
      <c r="H155" s="426">
        <v>0</v>
      </c>
      <c r="I155" s="424">
        <f t="shared" si="7"/>
        <v>0</v>
      </c>
      <c r="J155" s="426">
        <v>0</v>
      </c>
      <c r="K155" s="426">
        <v>0</v>
      </c>
      <c r="L155" s="426">
        <f t="shared" si="9"/>
        <v>0</v>
      </c>
      <c r="M155" s="426">
        <v>0</v>
      </c>
      <c r="N155" s="426">
        <v>0</v>
      </c>
      <c r="O155" s="270"/>
      <c r="P155" s="270"/>
      <c r="Q155" s="270"/>
    </row>
    <row r="156" spans="1:17" s="2" customFormat="1" ht="21.75" customHeight="1">
      <c r="A156" s="420">
        <v>2540</v>
      </c>
      <c r="B156" s="431">
        <v>5</v>
      </c>
      <c r="C156" s="432">
        <v>4</v>
      </c>
      <c r="D156" s="432">
        <v>0</v>
      </c>
      <c r="E156" s="429" t="s">
        <v>151</v>
      </c>
      <c r="F156" s="424">
        <f t="shared" si="6"/>
        <v>0</v>
      </c>
      <c r="G156" s="426">
        <v>0</v>
      </c>
      <c r="H156" s="426">
        <v>0</v>
      </c>
      <c r="I156" s="424">
        <f t="shared" si="7"/>
        <v>0</v>
      </c>
      <c r="J156" s="426">
        <v>0</v>
      </c>
      <c r="K156" s="426">
        <v>0</v>
      </c>
      <c r="L156" s="426">
        <f t="shared" si="9"/>
        <v>0</v>
      </c>
      <c r="M156" s="426">
        <v>0</v>
      </c>
      <c r="N156" s="426">
        <v>0</v>
      </c>
      <c r="O156" s="270"/>
      <c r="P156" s="270"/>
      <c r="Q156" s="270"/>
    </row>
    <row r="157" spans="1:17" s="2" customFormat="1" ht="12.75" customHeight="1" hidden="1">
      <c r="A157" s="420" t="s">
        <v>447</v>
      </c>
      <c r="B157" s="46" t="s">
        <v>447</v>
      </c>
      <c r="C157" s="271" t="s">
        <v>447</v>
      </c>
      <c r="D157" s="271" t="s">
        <v>447</v>
      </c>
      <c r="E157" s="423" t="s">
        <v>315</v>
      </c>
      <c r="F157" s="424">
        <f t="shared" si="6"/>
        <v>0</v>
      </c>
      <c r="G157" s="426">
        <v>0</v>
      </c>
      <c r="H157" s="426">
        <v>0</v>
      </c>
      <c r="I157" s="424">
        <f t="shared" si="7"/>
        <v>0</v>
      </c>
      <c r="J157" s="426">
        <v>0</v>
      </c>
      <c r="K157" s="426">
        <v>0</v>
      </c>
      <c r="L157" s="426">
        <f t="shared" si="9"/>
        <v>0</v>
      </c>
      <c r="M157" s="426">
        <v>0</v>
      </c>
      <c r="N157" s="426">
        <v>0</v>
      </c>
      <c r="O157" s="270"/>
      <c r="P157" s="270"/>
      <c r="Q157" s="270"/>
    </row>
    <row r="158" spans="1:17" s="2" customFormat="1" ht="21.75" customHeight="1" hidden="1">
      <c r="A158" s="420">
        <v>2541</v>
      </c>
      <c r="B158" s="46">
        <v>5</v>
      </c>
      <c r="C158" s="271">
        <v>4</v>
      </c>
      <c r="D158" s="271">
        <v>1</v>
      </c>
      <c r="E158" s="423" t="s">
        <v>151</v>
      </c>
      <c r="F158" s="424">
        <f t="shared" si="6"/>
        <v>0</v>
      </c>
      <c r="G158" s="426">
        <v>0</v>
      </c>
      <c r="H158" s="426">
        <v>0</v>
      </c>
      <c r="I158" s="424">
        <f t="shared" si="7"/>
        <v>0</v>
      </c>
      <c r="J158" s="426">
        <v>0</v>
      </c>
      <c r="K158" s="426">
        <v>0</v>
      </c>
      <c r="L158" s="426">
        <f t="shared" si="9"/>
        <v>0</v>
      </c>
      <c r="M158" s="426">
        <v>0</v>
      </c>
      <c r="N158" s="426">
        <v>0</v>
      </c>
      <c r="O158" s="270"/>
      <c r="P158" s="270"/>
      <c r="Q158" s="270"/>
    </row>
    <row r="159" spans="1:17" s="2" customFormat="1" ht="33.75" customHeight="1">
      <c r="A159" s="420">
        <v>2550</v>
      </c>
      <c r="B159" s="431">
        <v>5</v>
      </c>
      <c r="C159" s="432">
        <v>5</v>
      </c>
      <c r="D159" s="432">
        <v>0</v>
      </c>
      <c r="E159" s="429" t="s">
        <v>152</v>
      </c>
      <c r="F159" s="424">
        <f t="shared" si="6"/>
        <v>0</v>
      </c>
      <c r="G159" s="426">
        <v>0</v>
      </c>
      <c r="H159" s="426">
        <v>0</v>
      </c>
      <c r="I159" s="424">
        <f t="shared" si="7"/>
        <v>0</v>
      </c>
      <c r="J159" s="426">
        <v>0</v>
      </c>
      <c r="K159" s="426">
        <v>0</v>
      </c>
      <c r="L159" s="426">
        <f t="shared" si="9"/>
        <v>0</v>
      </c>
      <c r="M159" s="426">
        <v>0</v>
      </c>
      <c r="N159" s="426">
        <v>0</v>
      </c>
      <c r="O159" s="270"/>
      <c r="P159" s="270"/>
      <c r="Q159" s="270"/>
    </row>
    <row r="160" spans="1:17" s="2" customFormat="1" ht="12.75" customHeight="1" hidden="1">
      <c r="A160" s="420" t="s">
        <v>447</v>
      </c>
      <c r="B160" s="46" t="s">
        <v>447</v>
      </c>
      <c r="C160" s="271" t="s">
        <v>447</v>
      </c>
      <c r="D160" s="271" t="s">
        <v>447</v>
      </c>
      <c r="E160" s="423" t="s">
        <v>315</v>
      </c>
      <c r="F160" s="424">
        <f t="shared" si="6"/>
        <v>0</v>
      </c>
      <c r="G160" s="426">
        <v>0</v>
      </c>
      <c r="H160" s="426">
        <v>0</v>
      </c>
      <c r="I160" s="424">
        <f t="shared" si="7"/>
        <v>0</v>
      </c>
      <c r="J160" s="426">
        <v>0</v>
      </c>
      <c r="K160" s="426">
        <v>0</v>
      </c>
      <c r="L160" s="426">
        <f t="shared" si="9"/>
        <v>0</v>
      </c>
      <c r="M160" s="426">
        <v>0</v>
      </c>
      <c r="N160" s="426">
        <v>0</v>
      </c>
      <c r="O160" s="270"/>
      <c r="P160" s="270"/>
      <c r="Q160" s="270"/>
    </row>
    <row r="161" spans="1:17" s="2" customFormat="1" ht="22.5" customHeight="1" hidden="1">
      <c r="A161" s="420">
        <v>2551</v>
      </c>
      <c r="B161" s="46">
        <v>5</v>
      </c>
      <c r="C161" s="271">
        <v>5</v>
      </c>
      <c r="D161" s="271">
        <v>1</v>
      </c>
      <c r="E161" s="423" t="s">
        <v>152</v>
      </c>
      <c r="F161" s="424">
        <f t="shared" si="6"/>
        <v>0</v>
      </c>
      <c r="G161" s="426">
        <v>0</v>
      </c>
      <c r="H161" s="426">
        <v>0</v>
      </c>
      <c r="I161" s="424">
        <f t="shared" si="7"/>
        <v>0</v>
      </c>
      <c r="J161" s="426">
        <v>0</v>
      </c>
      <c r="K161" s="426">
        <v>0</v>
      </c>
      <c r="L161" s="426">
        <f t="shared" si="9"/>
        <v>0</v>
      </c>
      <c r="M161" s="426">
        <v>0</v>
      </c>
      <c r="N161" s="426">
        <v>0</v>
      </c>
      <c r="O161" s="270"/>
      <c r="P161" s="270"/>
      <c r="Q161" s="270"/>
    </row>
    <row r="162" spans="1:17" s="2" customFormat="1" ht="21.75" customHeight="1">
      <c r="A162" s="420">
        <v>2560</v>
      </c>
      <c r="B162" s="431">
        <v>5</v>
      </c>
      <c r="C162" s="432">
        <v>6</v>
      </c>
      <c r="D162" s="432">
        <v>0</v>
      </c>
      <c r="E162" s="429" t="s">
        <v>153</v>
      </c>
      <c r="F162" s="424">
        <f t="shared" si="6"/>
        <v>0</v>
      </c>
      <c r="G162" s="426">
        <v>0</v>
      </c>
      <c r="H162" s="426">
        <v>0</v>
      </c>
      <c r="I162" s="424">
        <f t="shared" si="7"/>
        <v>0</v>
      </c>
      <c r="J162" s="426">
        <v>0</v>
      </c>
      <c r="K162" s="426">
        <v>0</v>
      </c>
      <c r="L162" s="426">
        <f t="shared" si="9"/>
        <v>0</v>
      </c>
      <c r="M162" s="426">
        <v>0</v>
      </c>
      <c r="N162" s="426">
        <v>0</v>
      </c>
      <c r="O162" s="270"/>
      <c r="P162" s="270"/>
      <c r="Q162" s="270"/>
    </row>
    <row r="163" spans="1:17" s="2" customFormat="1" ht="12.75" customHeight="1" hidden="1">
      <c r="A163" s="420" t="s">
        <v>447</v>
      </c>
      <c r="B163" s="46" t="s">
        <v>447</v>
      </c>
      <c r="C163" s="271" t="s">
        <v>447</v>
      </c>
      <c r="D163" s="271" t="s">
        <v>447</v>
      </c>
      <c r="E163" s="423" t="s">
        <v>315</v>
      </c>
      <c r="F163" s="424">
        <f t="shared" si="6"/>
        <v>0</v>
      </c>
      <c r="G163" s="426">
        <v>0</v>
      </c>
      <c r="H163" s="426">
        <v>0</v>
      </c>
      <c r="I163" s="424">
        <f t="shared" si="7"/>
        <v>0</v>
      </c>
      <c r="J163" s="426"/>
      <c r="K163" s="426"/>
      <c r="L163" s="426">
        <f t="shared" si="9"/>
        <v>0</v>
      </c>
      <c r="M163" s="426">
        <v>0</v>
      </c>
      <c r="N163" s="426">
        <v>0</v>
      </c>
      <c r="O163" s="270"/>
      <c r="P163" s="270"/>
      <c r="Q163" s="270"/>
    </row>
    <row r="164" spans="1:17" s="2" customFormat="1" ht="27.75" customHeight="1" hidden="1">
      <c r="A164" s="420">
        <v>2561</v>
      </c>
      <c r="B164" s="46">
        <v>5</v>
      </c>
      <c r="C164" s="271">
        <v>6</v>
      </c>
      <c r="D164" s="271">
        <v>1</v>
      </c>
      <c r="E164" s="423" t="s">
        <v>153</v>
      </c>
      <c r="F164" s="424">
        <f t="shared" si="6"/>
        <v>0</v>
      </c>
      <c r="G164" s="426">
        <v>0</v>
      </c>
      <c r="H164" s="426">
        <v>0</v>
      </c>
      <c r="I164" s="424">
        <f t="shared" si="7"/>
        <v>0</v>
      </c>
      <c r="J164" s="426"/>
      <c r="K164" s="426"/>
      <c r="L164" s="426">
        <f t="shared" si="9"/>
        <v>0</v>
      </c>
      <c r="M164" s="426">
        <v>0</v>
      </c>
      <c r="N164" s="426">
        <v>0</v>
      </c>
      <c r="O164" s="270"/>
      <c r="P164" s="270"/>
      <c r="Q164" s="270"/>
    </row>
    <row r="165" spans="1:17" s="211" customFormat="1" ht="44.25" customHeight="1">
      <c r="A165" s="420">
        <v>2600</v>
      </c>
      <c r="B165" s="46">
        <v>6</v>
      </c>
      <c r="C165" s="271">
        <v>0</v>
      </c>
      <c r="D165" s="271">
        <v>0</v>
      </c>
      <c r="E165" s="423" t="s">
        <v>334</v>
      </c>
      <c r="F165" s="424">
        <f t="shared" si="6"/>
        <v>29560</v>
      </c>
      <c r="G165" s="426">
        <v>980</v>
      </c>
      <c r="H165" s="426">
        <v>28580</v>
      </c>
      <c r="I165" s="424">
        <f>+J165+K165</f>
        <v>57415</v>
      </c>
      <c r="J165" s="424">
        <v>2480</v>
      </c>
      <c r="K165" s="424">
        <v>54935</v>
      </c>
      <c r="L165" s="426">
        <f>+M165+N165</f>
        <v>18937.485</v>
      </c>
      <c r="M165" s="424">
        <v>649.995</v>
      </c>
      <c r="N165" s="424">
        <v>18287.49</v>
      </c>
      <c r="O165" s="270"/>
      <c r="P165" s="270"/>
      <c r="Q165" s="270"/>
    </row>
    <row r="166" spans="1:17" s="2" customFormat="1" ht="12.75" customHeight="1" hidden="1">
      <c r="A166" s="420" t="s">
        <v>447</v>
      </c>
      <c r="B166" s="46" t="s">
        <v>447</v>
      </c>
      <c r="C166" s="271" t="s">
        <v>447</v>
      </c>
      <c r="D166" s="271" t="s">
        <v>447</v>
      </c>
      <c r="E166" s="423" t="s">
        <v>311</v>
      </c>
      <c r="F166" s="424">
        <f t="shared" si="6"/>
        <v>0</v>
      </c>
      <c r="G166" s="426"/>
      <c r="H166" s="426"/>
      <c r="I166" s="424">
        <f t="shared" si="7"/>
        <v>0</v>
      </c>
      <c r="J166" s="426"/>
      <c r="K166" s="426"/>
      <c r="L166" s="426">
        <f t="shared" si="9"/>
        <v>0</v>
      </c>
      <c r="M166" s="426">
        <v>0</v>
      </c>
      <c r="N166" s="426">
        <v>0</v>
      </c>
      <c r="O166" s="270"/>
      <c r="P166" s="270"/>
      <c r="Q166" s="270"/>
    </row>
    <row r="167" spans="1:17" s="2" customFormat="1" ht="12.75" customHeight="1">
      <c r="A167" s="420">
        <v>2610</v>
      </c>
      <c r="B167" s="431">
        <v>6</v>
      </c>
      <c r="C167" s="432">
        <v>1</v>
      </c>
      <c r="D167" s="432">
        <v>0</v>
      </c>
      <c r="E167" s="429" t="s">
        <v>523</v>
      </c>
      <c r="F167" s="424">
        <f t="shared" si="6"/>
        <v>0</v>
      </c>
      <c r="G167" s="426">
        <v>0</v>
      </c>
      <c r="H167" s="426">
        <v>0</v>
      </c>
      <c r="I167" s="424">
        <f t="shared" si="7"/>
        <v>0</v>
      </c>
      <c r="J167" s="426"/>
      <c r="K167" s="426"/>
      <c r="L167" s="426">
        <f t="shared" si="9"/>
        <v>0</v>
      </c>
      <c r="M167" s="426">
        <v>0</v>
      </c>
      <c r="N167" s="426">
        <v>0</v>
      </c>
      <c r="O167" s="270"/>
      <c r="P167" s="270"/>
      <c r="Q167" s="270"/>
    </row>
    <row r="168" spans="1:17" s="2" customFormat="1" ht="12.75" customHeight="1" hidden="1">
      <c r="A168" s="420" t="s">
        <v>447</v>
      </c>
      <c r="B168" s="46" t="s">
        <v>447</v>
      </c>
      <c r="C168" s="271" t="s">
        <v>447</v>
      </c>
      <c r="D168" s="271" t="s">
        <v>447</v>
      </c>
      <c r="E168" s="423" t="s">
        <v>315</v>
      </c>
      <c r="F168" s="424">
        <f t="shared" si="6"/>
        <v>0</v>
      </c>
      <c r="G168" s="426"/>
      <c r="H168" s="426"/>
      <c r="I168" s="424">
        <f t="shared" si="7"/>
        <v>0</v>
      </c>
      <c r="J168" s="426"/>
      <c r="K168" s="426"/>
      <c r="L168" s="426">
        <f t="shared" si="9"/>
        <v>0</v>
      </c>
      <c r="M168" s="426">
        <v>0</v>
      </c>
      <c r="N168" s="426">
        <v>0</v>
      </c>
      <c r="O168" s="270"/>
      <c r="P168" s="270"/>
      <c r="Q168" s="270"/>
    </row>
    <row r="169" spans="1:17" s="2" customFormat="1" ht="12.75" customHeight="1" hidden="1">
      <c r="A169" s="420">
        <v>2611</v>
      </c>
      <c r="B169" s="46">
        <v>6</v>
      </c>
      <c r="C169" s="271">
        <v>1</v>
      </c>
      <c r="D169" s="271">
        <v>1</v>
      </c>
      <c r="E169" s="423" t="s">
        <v>524</v>
      </c>
      <c r="F169" s="424">
        <f t="shared" si="6"/>
        <v>0</v>
      </c>
      <c r="G169" s="426"/>
      <c r="H169" s="426"/>
      <c r="I169" s="424">
        <f t="shared" si="7"/>
        <v>0</v>
      </c>
      <c r="J169" s="426"/>
      <c r="K169" s="426"/>
      <c r="L169" s="426">
        <f t="shared" si="9"/>
        <v>0</v>
      </c>
      <c r="M169" s="426">
        <v>0</v>
      </c>
      <c r="N169" s="426">
        <v>0</v>
      </c>
      <c r="O169" s="270"/>
      <c r="P169" s="270"/>
      <c r="Q169" s="270"/>
    </row>
    <row r="170" spans="1:17" s="2" customFormat="1" ht="12" customHeight="1">
      <c r="A170" s="420">
        <v>2620</v>
      </c>
      <c r="B170" s="431">
        <v>6</v>
      </c>
      <c r="C170" s="432">
        <v>2</v>
      </c>
      <c r="D170" s="432">
        <v>0</v>
      </c>
      <c r="E170" s="429" t="s">
        <v>525</v>
      </c>
      <c r="F170" s="424">
        <f t="shared" si="6"/>
        <v>0</v>
      </c>
      <c r="G170" s="426">
        <v>0</v>
      </c>
      <c r="H170" s="426">
        <v>0</v>
      </c>
      <c r="I170" s="424">
        <f t="shared" si="7"/>
        <v>0</v>
      </c>
      <c r="J170" s="426"/>
      <c r="K170" s="426"/>
      <c r="L170" s="426">
        <f t="shared" si="9"/>
        <v>0</v>
      </c>
      <c r="M170" s="426">
        <v>0</v>
      </c>
      <c r="N170" s="426">
        <v>0</v>
      </c>
      <c r="O170" s="270"/>
      <c r="P170" s="270"/>
      <c r="Q170" s="270"/>
    </row>
    <row r="171" spans="1:17" s="2" customFormat="1" ht="12.75" customHeight="1" hidden="1">
      <c r="A171" s="420" t="s">
        <v>447</v>
      </c>
      <c r="B171" s="46" t="s">
        <v>447</v>
      </c>
      <c r="C171" s="271" t="s">
        <v>447</v>
      </c>
      <c r="D171" s="271" t="s">
        <v>447</v>
      </c>
      <c r="E171" s="423" t="s">
        <v>315</v>
      </c>
      <c r="F171" s="424">
        <f t="shared" si="6"/>
        <v>0</v>
      </c>
      <c r="G171" s="426"/>
      <c r="H171" s="426"/>
      <c r="I171" s="424">
        <f t="shared" si="7"/>
        <v>0</v>
      </c>
      <c r="J171" s="426"/>
      <c r="K171" s="426"/>
      <c r="L171" s="426">
        <f t="shared" si="9"/>
        <v>0</v>
      </c>
      <c r="M171" s="426">
        <v>0</v>
      </c>
      <c r="N171" s="426">
        <v>0</v>
      </c>
      <c r="O171" s="270"/>
      <c r="P171" s="270"/>
      <c r="Q171" s="270"/>
    </row>
    <row r="172" spans="1:17" s="2" customFormat="1" ht="12.75" customHeight="1" hidden="1">
      <c r="A172" s="420">
        <v>2621</v>
      </c>
      <c r="B172" s="46">
        <v>6</v>
      </c>
      <c r="C172" s="271">
        <v>2</v>
      </c>
      <c r="D172" s="271">
        <v>1</v>
      </c>
      <c r="E172" s="423" t="s">
        <v>525</v>
      </c>
      <c r="F172" s="424">
        <f t="shared" si="6"/>
        <v>0</v>
      </c>
      <c r="G172" s="426"/>
      <c r="H172" s="426"/>
      <c r="I172" s="424">
        <f t="shared" si="7"/>
        <v>0</v>
      </c>
      <c r="J172" s="426"/>
      <c r="K172" s="426"/>
      <c r="L172" s="426">
        <f t="shared" si="9"/>
        <v>0</v>
      </c>
      <c r="M172" s="426">
        <v>0</v>
      </c>
      <c r="N172" s="426">
        <v>0</v>
      </c>
      <c r="O172" s="270"/>
      <c r="P172" s="270"/>
      <c r="Q172" s="270"/>
    </row>
    <row r="173" spans="1:17" s="2" customFormat="1" ht="12.75" customHeight="1">
      <c r="A173" s="420">
        <v>2630</v>
      </c>
      <c r="B173" s="431">
        <v>6</v>
      </c>
      <c r="C173" s="432">
        <v>3</v>
      </c>
      <c r="D173" s="432">
        <v>0</v>
      </c>
      <c r="E173" s="429" t="s">
        <v>526</v>
      </c>
      <c r="F173" s="424">
        <v>0</v>
      </c>
      <c r="G173" s="426">
        <v>0</v>
      </c>
      <c r="H173" s="426">
        <v>0</v>
      </c>
      <c r="I173" s="424">
        <v>1500</v>
      </c>
      <c r="J173" s="424">
        <v>1500</v>
      </c>
      <c r="K173" s="424">
        <v>0</v>
      </c>
      <c r="L173" s="426">
        <f t="shared" si="9"/>
        <v>0</v>
      </c>
      <c r="M173" s="424">
        <f>+M175</f>
        <v>0</v>
      </c>
      <c r="N173" s="424">
        <v>0</v>
      </c>
      <c r="O173" s="270"/>
      <c r="P173" s="270"/>
      <c r="Q173" s="270"/>
    </row>
    <row r="174" spans="1:17" s="2" customFormat="1" ht="12.75" customHeight="1" hidden="1">
      <c r="A174" s="420" t="s">
        <v>447</v>
      </c>
      <c r="B174" s="46" t="s">
        <v>447</v>
      </c>
      <c r="C174" s="271" t="s">
        <v>447</v>
      </c>
      <c r="D174" s="271" t="s">
        <v>447</v>
      </c>
      <c r="E174" s="423" t="s">
        <v>315</v>
      </c>
      <c r="F174" s="424">
        <f t="shared" si="6"/>
        <v>18097.272</v>
      </c>
      <c r="G174" s="426">
        <v>5676.3</v>
      </c>
      <c r="H174" s="426">
        <v>12420.972</v>
      </c>
      <c r="I174" s="424">
        <f t="shared" si="7"/>
        <v>73134.272</v>
      </c>
      <c r="J174" s="424">
        <v>5676.3</v>
      </c>
      <c r="K174" s="424">
        <v>67457.972</v>
      </c>
      <c r="L174" s="426">
        <f t="shared" si="9"/>
        <v>978.28</v>
      </c>
      <c r="M174" s="426">
        <v>978.28</v>
      </c>
      <c r="N174" s="426"/>
      <c r="O174" s="270"/>
      <c r="P174" s="270"/>
      <c r="Q174" s="270"/>
    </row>
    <row r="175" spans="1:17" s="2" customFormat="1" ht="13.5" customHeight="1">
      <c r="A175" s="420">
        <v>2631</v>
      </c>
      <c r="B175" s="46">
        <v>6</v>
      </c>
      <c r="C175" s="271">
        <v>3</v>
      </c>
      <c r="D175" s="271">
        <v>1</v>
      </c>
      <c r="E175" s="423" t="s">
        <v>527</v>
      </c>
      <c r="F175" s="424">
        <v>0</v>
      </c>
      <c r="G175" s="426">
        <v>0</v>
      </c>
      <c r="H175" s="426">
        <v>0</v>
      </c>
      <c r="I175" s="424">
        <f t="shared" si="7"/>
        <v>1500</v>
      </c>
      <c r="J175" s="424">
        <v>1500</v>
      </c>
      <c r="K175" s="424">
        <v>0</v>
      </c>
      <c r="L175" s="426">
        <f t="shared" si="9"/>
        <v>0</v>
      </c>
      <c r="M175" s="426">
        <v>0</v>
      </c>
      <c r="N175" s="426">
        <v>0</v>
      </c>
      <c r="O175" s="270"/>
      <c r="P175" s="270"/>
      <c r="Q175" s="270"/>
    </row>
    <row r="176" spans="1:17" s="2" customFormat="1" ht="11.25" customHeight="1">
      <c r="A176" s="420">
        <v>2640</v>
      </c>
      <c r="B176" s="431">
        <v>6</v>
      </c>
      <c r="C176" s="432">
        <v>4</v>
      </c>
      <c r="D176" s="432">
        <v>0</v>
      </c>
      <c r="E176" s="429" t="s">
        <v>528</v>
      </c>
      <c r="F176" s="424">
        <f t="shared" si="6"/>
        <v>17780</v>
      </c>
      <c r="G176" s="426">
        <v>980</v>
      </c>
      <c r="H176" s="426">
        <v>16800</v>
      </c>
      <c r="I176" s="424">
        <f t="shared" si="7"/>
        <v>55915</v>
      </c>
      <c r="J176" s="426">
        <v>980</v>
      </c>
      <c r="K176" s="426">
        <v>54935</v>
      </c>
      <c r="L176" s="426">
        <f t="shared" si="9"/>
        <v>18937.485</v>
      </c>
      <c r="M176" s="426">
        <v>649.995</v>
      </c>
      <c r="N176" s="426">
        <v>18287.49</v>
      </c>
      <c r="O176" s="270"/>
      <c r="P176" s="270"/>
      <c r="Q176" s="270"/>
    </row>
    <row r="177" spans="1:17" s="2" customFormat="1" ht="23.25" customHeight="1">
      <c r="A177" s="420" t="s">
        <v>447</v>
      </c>
      <c r="B177" s="46" t="s">
        <v>447</v>
      </c>
      <c r="C177" s="271" t="s">
        <v>447</v>
      </c>
      <c r="D177" s="271" t="s">
        <v>447</v>
      </c>
      <c r="E177" s="423" t="s">
        <v>315</v>
      </c>
      <c r="F177" s="424"/>
      <c r="G177" s="426"/>
      <c r="H177" s="426"/>
      <c r="I177" s="424">
        <v>0</v>
      </c>
      <c r="J177" s="426">
        <v>0</v>
      </c>
      <c r="K177" s="426">
        <v>0</v>
      </c>
      <c r="L177" s="426">
        <f t="shared" si="9"/>
        <v>0</v>
      </c>
      <c r="M177" s="424"/>
      <c r="N177" s="426">
        <v>0</v>
      </c>
      <c r="O177" s="270"/>
      <c r="P177" s="270"/>
      <c r="Q177" s="270"/>
    </row>
    <row r="178" spans="1:17" s="2" customFormat="1" ht="14.25" customHeight="1">
      <c r="A178" s="420">
        <v>2641</v>
      </c>
      <c r="B178" s="46">
        <v>6</v>
      </c>
      <c r="C178" s="271">
        <v>4</v>
      </c>
      <c r="D178" s="271">
        <v>1</v>
      </c>
      <c r="E178" s="423" t="s">
        <v>529</v>
      </c>
      <c r="F178" s="424">
        <f t="shared" si="6"/>
        <v>29560</v>
      </c>
      <c r="G178" s="426">
        <v>980</v>
      </c>
      <c r="H178" s="426">
        <v>28580</v>
      </c>
      <c r="I178" s="424">
        <f>+J178+K178</f>
        <v>55915</v>
      </c>
      <c r="J178" s="426">
        <v>980</v>
      </c>
      <c r="K178" s="426">
        <v>54935</v>
      </c>
      <c r="L178" s="426">
        <f t="shared" si="9"/>
        <v>18937.49</v>
      </c>
      <c r="M178" s="424">
        <v>650</v>
      </c>
      <c r="N178" s="426">
        <v>18287.49</v>
      </c>
      <c r="O178" s="270"/>
      <c r="P178" s="270"/>
      <c r="Q178" s="270"/>
    </row>
    <row r="179" spans="1:17" s="2" customFormat="1" ht="34.5" customHeight="1">
      <c r="A179" s="420">
        <v>2650</v>
      </c>
      <c r="B179" s="431">
        <v>6</v>
      </c>
      <c r="C179" s="432">
        <v>5</v>
      </c>
      <c r="D179" s="432">
        <v>0</v>
      </c>
      <c r="E179" s="429" t="s">
        <v>530</v>
      </c>
      <c r="F179" s="424">
        <f t="shared" si="6"/>
        <v>0</v>
      </c>
      <c r="G179" s="426">
        <v>0</v>
      </c>
      <c r="H179" s="426">
        <v>0</v>
      </c>
      <c r="I179" s="424">
        <f t="shared" si="7"/>
        <v>0</v>
      </c>
      <c r="J179" s="426">
        <v>0</v>
      </c>
      <c r="K179" s="426">
        <v>0</v>
      </c>
      <c r="L179" s="426">
        <f t="shared" si="9"/>
        <v>0</v>
      </c>
      <c r="M179" s="426">
        <v>0</v>
      </c>
      <c r="N179" s="426">
        <v>0</v>
      </c>
      <c r="O179" s="270"/>
      <c r="P179" s="270"/>
      <c r="Q179" s="270"/>
    </row>
    <row r="180" spans="1:17" s="2" customFormat="1" ht="12.75" customHeight="1" hidden="1">
      <c r="A180" s="420" t="s">
        <v>447</v>
      </c>
      <c r="B180" s="46" t="s">
        <v>447</v>
      </c>
      <c r="C180" s="271" t="s">
        <v>447</v>
      </c>
      <c r="D180" s="271" t="s">
        <v>447</v>
      </c>
      <c r="E180" s="423" t="s">
        <v>315</v>
      </c>
      <c r="F180" s="424">
        <f t="shared" si="6"/>
        <v>0</v>
      </c>
      <c r="G180" s="426"/>
      <c r="H180" s="426"/>
      <c r="I180" s="424">
        <f t="shared" si="7"/>
        <v>0</v>
      </c>
      <c r="J180" s="426">
        <v>0</v>
      </c>
      <c r="K180" s="426">
        <v>0</v>
      </c>
      <c r="L180" s="426">
        <f t="shared" si="9"/>
        <v>0</v>
      </c>
      <c r="M180" s="426">
        <v>0</v>
      </c>
      <c r="N180" s="426">
        <v>0</v>
      </c>
      <c r="O180" s="270"/>
      <c r="P180" s="270"/>
      <c r="Q180" s="270"/>
    </row>
    <row r="181" spans="1:17" s="2" customFormat="1" ht="33.75" customHeight="1" hidden="1">
      <c r="A181" s="420">
        <v>2651</v>
      </c>
      <c r="B181" s="46">
        <v>6</v>
      </c>
      <c r="C181" s="271">
        <v>5</v>
      </c>
      <c r="D181" s="271">
        <v>1</v>
      </c>
      <c r="E181" s="423" t="s">
        <v>530</v>
      </c>
      <c r="F181" s="424">
        <f t="shared" si="6"/>
        <v>0</v>
      </c>
      <c r="G181" s="426"/>
      <c r="H181" s="426"/>
      <c r="I181" s="424">
        <f t="shared" si="7"/>
        <v>0</v>
      </c>
      <c r="J181" s="426">
        <v>0</v>
      </c>
      <c r="K181" s="426">
        <v>0</v>
      </c>
      <c r="L181" s="426">
        <f t="shared" si="9"/>
        <v>0</v>
      </c>
      <c r="M181" s="426">
        <v>0</v>
      </c>
      <c r="N181" s="426">
        <v>0</v>
      </c>
      <c r="O181" s="270"/>
      <c r="P181" s="270"/>
      <c r="Q181" s="270"/>
    </row>
    <row r="182" spans="1:17" s="2" customFormat="1" ht="28.5" customHeight="1">
      <c r="A182" s="420">
        <v>2660</v>
      </c>
      <c r="B182" s="431">
        <v>6</v>
      </c>
      <c r="C182" s="432">
        <v>6</v>
      </c>
      <c r="D182" s="432">
        <v>0</v>
      </c>
      <c r="E182" s="429" t="s">
        <v>531</v>
      </c>
      <c r="F182" s="424">
        <f t="shared" si="6"/>
        <v>0</v>
      </c>
      <c r="G182" s="426">
        <v>0</v>
      </c>
      <c r="H182" s="426">
        <v>0</v>
      </c>
      <c r="I182" s="424">
        <f t="shared" si="7"/>
        <v>0</v>
      </c>
      <c r="J182" s="426">
        <v>0</v>
      </c>
      <c r="K182" s="426">
        <v>0</v>
      </c>
      <c r="L182" s="426">
        <f t="shared" si="9"/>
        <v>0</v>
      </c>
      <c r="M182" s="426">
        <v>0</v>
      </c>
      <c r="N182" s="426">
        <v>0</v>
      </c>
      <c r="O182" s="270"/>
      <c r="P182" s="270"/>
      <c r="Q182" s="270"/>
    </row>
    <row r="183" spans="1:17" s="2" customFormat="1" ht="12.75" customHeight="1" hidden="1">
      <c r="A183" s="420" t="s">
        <v>447</v>
      </c>
      <c r="B183" s="46" t="s">
        <v>447</v>
      </c>
      <c r="C183" s="271" t="s">
        <v>447</v>
      </c>
      <c r="D183" s="271" t="s">
        <v>447</v>
      </c>
      <c r="E183" s="423" t="s">
        <v>315</v>
      </c>
      <c r="F183" s="424">
        <f t="shared" si="6"/>
        <v>0</v>
      </c>
      <c r="G183" s="426"/>
      <c r="H183" s="426"/>
      <c r="I183" s="424">
        <f t="shared" si="7"/>
        <v>0</v>
      </c>
      <c r="J183" s="426">
        <v>0</v>
      </c>
      <c r="K183" s="426">
        <v>0</v>
      </c>
      <c r="L183" s="426">
        <f t="shared" si="9"/>
        <v>0</v>
      </c>
      <c r="M183" s="426">
        <v>0</v>
      </c>
      <c r="N183" s="426">
        <v>0</v>
      </c>
      <c r="O183" s="270"/>
      <c r="P183" s="270"/>
      <c r="Q183" s="270"/>
    </row>
    <row r="184" spans="1:17" s="2" customFormat="1" ht="31.5" customHeight="1" hidden="1">
      <c r="A184" s="420">
        <v>2661</v>
      </c>
      <c r="B184" s="46">
        <v>6</v>
      </c>
      <c r="C184" s="271">
        <v>6</v>
      </c>
      <c r="D184" s="271">
        <v>1</v>
      </c>
      <c r="E184" s="423" t="s">
        <v>531</v>
      </c>
      <c r="F184" s="424">
        <f t="shared" si="6"/>
        <v>0</v>
      </c>
      <c r="G184" s="426"/>
      <c r="H184" s="426"/>
      <c r="I184" s="424">
        <f t="shared" si="7"/>
        <v>0</v>
      </c>
      <c r="J184" s="426">
        <v>0</v>
      </c>
      <c r="K184" s="426">
        <v>0</v>
      </c>
      <c r="L184" s="426">
        <f t="shared" si="9"/>
        <v>0</v>
      </c>
      <c r="M184" s="426">
        <v>0</v>
      </c>
      <c r="N184" s="426">
        <v>0</v>
      </c>
      <c r="O184" s="270"/>
      <c r="P184" s="270"/>
      <c r="Q184" s="270"/>
    </row>
    <row r="185" spans="1:17" s="2" customFormat="1" ht="34.5" customHeight="1">
      <c r="A185" s="420">
        <v>2700</v>
      </c>
      <c r="B185" s="46">
        <v>7</v>
      </c>
      <c r="C185" s="271">
        <v>0</v>
      </c>
      <c r="D185" s="271">
        <v>0</v>
      </c>
      <c r="E185" s="423" t="s">
        <v>335</v>
      </c>
      <c r="F185" s="424">
        <f t="shared" si="6"/>
        <v>200</v>
      </c>
      <c r="G185" s="426">
        <v>200</v>
      </c>
      <c r="H185" s="426">
        <f>+H187+H192+H198+H204+H207+H210</f>
        <v>0</v>
      </c>
      <c r="I185" s="424">
        <f t="shared" si="7"/>
        <v>200</v>
      </c>
      <c r="J185" s="426">
        <v>200</v>
      </c>
      <c r="K185" s="426">
        <f>+K187+K192+K198+K204+K207+K210</f>
        <v>0</v>
      </c>
      <c r="L185" s="426">
        <f t="shared" si="9"/>
        <v>0</v>
      </c>
      <c r="M185" s="426">
        <f>+M187+M192+M198+M204+M207+M210</f>
        <v>0</v>
      </c>
      <c r="N185" s="426">
        <f>+N187+N192+N198+N204+N207+N210</f>
        <v>0</v>
      </c>
      <c r="O185" s="270"/>
      <c r="P185" s="270"/>
      <c r="Q185" s="270"/>
    </row>
    <row r="186" spans="1:17" s="2" customFormat="1" ht="12.75" customHeight="1" hidden="1">
      <c r="A186" s="420" t="s">
        <v>447</v>
      </c>
      <c r="B186" s="46" t="s">
        <v>447</v>
      </c>
      <c r="C186" s="271" t="s">
        <v>447</v>
      </c>
      <c r="D186" s="271" t="s">
        <v>447</v>
      </c>
      <c r="E186" s="423" t="s">
        <v>311</v>
      </c>
      <c r="F186" s="424">
        <f t="shared" si="6"/>
        <v>0</v>
      </c>
      <c r="G186" s="426"/>
      <c r="H186" s="426"/>
      <c r="I186" s="424">
        <f t="shared" si="7"/>
        <v>0</v>
      </c>
      <c r="J186" s="426">
        <v>0</v>
      </c>
      <c r="K186" s="426">
        <v>0</v>
      </c>
      <c r="L186" s="426">
        <f t="shared" si="9"/>
        <v>0</v>
      </c>
      <c r="M186" s="426">
        <v>0</v>
      </c>
      <c r="N186" s="426">
        <v>0</v>
      </c>
      <c r="O186" s="270"/>
      <c r="P186" s="270"/>
      <c r="Q186" s="270"/>
    </row>
    <row r="187" spans="1:17" s="2" customFormat="1" ht="23.25" customHeight="1">
      <c r="A187" s="420">
        <v>2710</v>
      </c>
      <c r="B187" s="431">
        <v>7</v>
      </c>
      <c r="C187" s="432">
        <v>1</v>
      </c>
      <c r="D187" s="432">
        <v>0</v>
      </c>
      <c r="E187" s="429" t="s">
        <v>532</v>
      </c>
      <c r="F187" s="424">
        <f t="shared" si="6"/>
        <v>0</v>
      </c>
      <c r="G187" s="426">
        <v>0</v>
      </c>
      <c r="H187" s="426">
        <v>0</v>
      </c>
      <c r="I187" s="424">
        <f t="shared" si="7"/>
        <v>0</v>
      </c>
      <c r="J187" s="426">
        <v>0</v>
      </c>
      <c r="K187" s="426">
        <v>0</v>
      </c>
      <c r="L187" s="426">
        <f t="shared" si="9"/>
        <v>0</v>
      </c>
      <c r="M187" s="426">
        <v>0</v>
      </c>
      <c r="N187" s="426">
        <v>0</v>
      </c>
      <c r="O187" s="270"/>
      <c r="P187" s="270"/>
      <c r="Q187" s="270"/>
    </row>
    <row r="188" spans="1:17" s="2" customFormat="1" ht="12.75" customHeight="1" hidden="1">
      <c r="A188" s="420" t="s">
        <v>447</v>
      </c>
      <c r="B188" s="46" t="s">
        <v>447</v>
      </c>
      <c r="C188" s="271" t="s">
        <v>447</v>
      </c>
      <c r="D188" s="271" t="s">
        <v>447</v>
      </c>
      <c r="E188" s="423" t="s">
        <v>315</v>
      </c>
      <c r="F188" s="424">
        <f t="shared" si="6"/>
        <v>0</v>
      </c>
      <c r="G188" s="426"/>
      <c r="H188" s="426"/>
      <c r="I188" s="424">
        <f t="shared" si="7"/>
        <v>0</v>
      </c>
      <c r="J188" s="426">
        <v>0</v>
      </c>
      <c r="K188" s="426">
        <v>0</v>
      </c>
      <c r="L188" s="426">
        <f t="shared" si="9"/>
        <v>0</v>
      </c>
      <c r="M188" s="426">
        <v>0</v>
      </c>
      <c r="N188" s="426">
        <v>0</v>
      </c>
      <c r="O188" s="270"/>
      <c r="P188" s="270"/>
      <c r="Q188" s="270"/>
    </row>
    <row r="189" spans="1:17" s="2" customFormat="1" ht="12.75" customHeight="1" hidden="1">
      <c r="A189" s="420">
        <v>2711</v>
      </c>
      <c r="B189" s="46">
        <v>7</v>
      </c>
      <c r="C189" s="271">
        <v>1</v>
      </c>
      <c r="D189" s="271">
        <v>1</v>
      </c>
      <c r="E189" s="423" t="s">
        <v>533</v>
      </c>
      <c r="F189" s="424">
        <f t="shared" si="6"/>
        <v>0</v>
      </c>
      <c r="G189" s="426"/>
      <c r="H189" s="426"/>
      <c r="I189" s="424">
        <f t="shared" si="7"/>
        <v>0</v>
      </c>
      <c r="J189" s="426">
        <v>0</v>
      </c>
      <c r="K189" s="426">
        <v>0</v>
      </c>
      <c r="L189" s="426">
        <f t="shared" si="9"/>
        <v>0</v>
      </c>
      <c r="M189" s="426">
        <v>0</v>
      </c>
      <c r="N189" s="426">
        <v>0</v>
      </c>
      <c r="O189" s="270"/>
      <c r="P189" s="270"/>
      <c r="Q189" s="270"/>
    </row>
    <row r="190" spans="1:17" s="2" customFormat="1" ht="12.75" customHeight="1" hidden="1">
      <c r="A190" s="420">
        <v>2712</v>
      </c>
      <c r="B190" s="46">
        <v>7</v>
      </c>
      <c r="C190" s="271">
        <v>1</v>
      </c>
      <c r="D190" s="271">
        <v>2</v>
      </c>
      <c r="E190" s="423" t="s">
        <v>534</v>
      </c>
      <c r="F190" s="424">
        <f t="shared" si="6"/>
        <v>0</v>
      </c>
      <c r="G190" s="426"/>
      <c r="H190" s="426"/>
      <c r="I190" s="424">
        <f t="shared" si="7"/>
        <v>0</v>
      </c>
      <c r="J190" s="426">
        <v>0</v>
      </c>
      <c r="K190" s="426">
        <v>0</v>
      </c>
      <c r="L190" s="426">
        <f t="shared" si="9"/>
        <v>0</v>
      </c>
      <c r="M190" s="426">
        <v>0</v>
      </c>
      <c r="N190" s="426">
        <v>0</v>
      </c>
      <c r="O190" s="270"/>
      <c r="P190" s="270"/>
      <c r="Q190" s="270"/>
    </row>
    <row r="191" spans="1:17" s="2" customFormat="1" ht="12.75" customHeight="1" hidden="1">
      <c r="A191" s="420">
        <v>2713</v>
      </c>
      <c r="B191" s="46">
        <v>7</v>
      </c>
      <c r="C191" s="271">
        <v>1</v>
      </c>
      <c r="D191" s="271">
        <v>3</v>
      </c>
      <c r="E191" s="423" t="s">
        <v>535</v>
      </c>
      <c r="F191" s="424">
        <f t="shared" si="6"/>
        <v>0</v>
      </c>
      <c r="G191" s="426"/>
      <c r="H191" s="426"/>
      <c r="I191" s="424">
        <f t="shared" si="7"/>
        <v>0</v>
      </c>
      <c r="J191" s="426">
        <v>0</v>
      </c>
      <c r="K191" s="426">
        <v>0</v>
      </c>
      <c r="L191" s="426">
        <f t="shared" si="9"/>
        <v>0</v>
      </c>
      <c r="M191" s="426">
        <v>0</v>
      </c>
      <c r="N191" s="426">
        <v>0</v>
      </c>
      <c r="O191" s="270"/>
      <c r="P191" s="270"/>
      <c r="Q191" s="270"/>
    </row>
    <row r="192" spans="1:17" s="2" customFormat="1" ht="14.25" customHeight="1">
      <c r="A192" s="420">
        <v>2720</v>
      </c>
      <c r="B192" s="431">
        <v>7</v>
      </c>
      <c r="C192" s="432">
        <v>2</v>
      </c>
      <c r="D192" s="432">
        <v>0</v>
      </c>
      <c r="E192" s="429" t="s">
        <v>536</v>
      </c>
      <c r="F192" s="424">
        <f t="shared" si="6"/>
        <v>0</v>
      </c>
      <c r="G192" s="426">
        <v>0</v>
      </c>
      <c r="H192" s="426">
        <v>0</v>
      </c>
      <c r="I192" s="424">
        <f t="shared" si="7"/>
        <v>0</v>
      </c>
      <c r="J192" s="426">
        <v>0</v>
      </c>
      <c r="K192" s="426">
        <v>0</v>
      </c>
      <c r="L192" s="426">
        <f t="shared" si="9"/>
        <v>0</v>
      </c>
      <c r="M192" s="426">
        <v>0</v>
      </c>
      <c r="N192" s="426">
        <v>0</v>
      </c>
      <c r="O192" s="270"/>
      <c r="P192" s="270"/>
      <c r="Q192" s="270"/>
    </row>
    <row r="193" spans="1:17" s="2" customFormat="1" ht="12.75" customHeight="1" hidden="1">
      <c r="A193" s="420" t="s">
        <v>447</v>
      </c>
      <c r="B193" s="46" t="s">
        <v>447</v>
      </c>
      <c r="C193" s="271" t="s">
        <v>447</v>
      </c>
      <c r="D193" s="271" t="s">
        <v>447</v>
      </c>
      <c r="E193" s="423" t="s">
        <v>315</v>
      </c>
      <c r="F193" s="424">
        <f t="shared" si="6"/>
        <v>0</v>
      </c>
      <c r="G193" s="426"/>
      <c r="H193" s="426"/>
      <c r="I193" s="424">
        <f t="shared" si="7"/>
        <v>0</v>
      </c>
      <c r="J193" s="426">
        <v>0</v>
      </c>
      <c r="K193" s="426">
        <v>0</v>
      </c>
      <c r="L193" s="426">
        <f t="shared" si="9"/>
        <v>0</v>
      </c>
      <c r="M193" s="426">
        <v>0</v>
      </c>
      <c r="N193" s="426">
        <v>0</v>
      </c>
      <c r="O193" s="270"/>
      <c r="P193" s="270"/>
      <c r="Q193" s="270"/>
    </row>
    <row r="194" spans="1:17" s="2" customFormat="1" ht="23.25" customHeight="1" hidden="1">
      <c r="A194" s="420">
        <v>2721</v>
      </c>
      <c r="B194" s="46">
        <v>7</v>
      </c>
      <c r="C194" s="271">
        <v>2</v>
      </c>
      <c r="D194" s="271">
        <v>1</v>
      </c>
      <c r="E194" s="423" t="s">
        <v>537</v>
      </c>
      <c r="F194" s="424">
        <f t="shared" si="6"/>
        <v>0</v>
      </c>
      <c r="G194" s="426"/>
      <c r="H194" s="426"/>
      <c r="I194" s="424">
        <f t="shared" si="7"/>
        <v>0</v>
      </c>
      <c r="J194" s="426">
        <v>0</v>
      </c>
      <c r="K194" s="426">
        <v>0</v>
      </c>
      <c r="L194" s="426">
        <f t="shared" si="9"/>
        <v>0</v>
      </c>
      <c r="M194" s="426">
        <v>0</v>
      </c>
      <c r="N194" s="426">
        <v>0</v>
      </c>
      <c r="O194" s="270"/>
      <c r="P194" s="270"/>
      <c r="Q194" s="270"/>
    </row>
    <row r="195" spans="1:17" s="2" customFormat="1" ht="15.75" customHeight="1" hidden="1">
      <c r="A195" s="420">
        <v>2722</v>
      </c>
      <c r="B195" s="46">
        <v>7</v>
      </c>
      <c r="C195" s="271">
        <v>2</v>
      </c>
      <c r="D195" s="271">
        <v>2</v>
      </c>
      <c r="E195" s="423" t="s">
        <v>538</v>
      </c>
      <c r="F195" s="424">
        <f t="shared" si="6"/>
        <v>0</v>
      </c>
      <c r="G195" s="426"/>
      <c r="H195" s="426"/>
      <c r="I195" s="424">
        <f t="shared" si="7"/>
        <v>0</v>
      </c>
      <c r="J195" s="426">
        <v>0</v>
      </c>
      <c r="K195" s="426">
        <v>0</v>
      </c>
      <c r="L195" s="426">
        <f t="shared" si="9"/>
        <v>0</v>
      </c>
      <c r="M195" s="426">
        <v>0</v>
      </c>
      <c r="N195" s="426">
        <v>0</v>
      </c>
      <c r="O195" s="270"/>
      <c r="P195" s="270"/>
      <c r="Q195" s="270"/>
    </row>
    <row r="196" spans="1:17" s="2" customFormat="1" ht="12.75" customHeight="1" hidden="1">
      <c r="A196" s="420">
        <v>2723</v>
      </c>
      <c r="B196" s="46">
        <v>7</v>
      </c>
      <c r="C196" s="271">
        <v>2</v>
      </c>
      <c r="D196" s="271">
        <v>3</v>
      </c>
      <c r="E196" s="423" t="s">
        <v>539</v>
      </c>
      <c r="F196" s="424">
        <f t="shared" si="6"/>
        <v>0</v>
      </c>
      <c r="G196" s="426"/>
      <c r="H196" s="426"/>
      <c r="I196" s="424">
        <f t="shared" si="7"/>
        <v>0</v>
      </c>
      <c r="J196" s="426">
        <v>0</v>
      </c>
      <c r="K196" s="426">
        <v>0</v>
      </c>
      <c r="L196" s="426">
        <f t="shared" si="9"/>
        <v>0</v>
      </c>
      <c r="M196" s="426">
        <v>0</v>
      </c>
      <c r="N196" s="426">
        <v>0</v>
      </c>
      <c r="O196" s="270"/>
      <c r="P196" s="270"/>
      <c r="Q196" s="270"/>
    </row>
    <row r="197" spans="1:17" s="2" customFormat="1" ht="12.75" customHeight="1" hidden="1">
      <c r="A197" s="420">
        <v>2724</v>
      </c>
      <c r="B197" s="46">
        <v>7</v>
      </c>
      <c r="C197" s="271">
        <v>2</v>
      </c>
      <c r="D197" s="271">
        <v>4</v>
      </c>
      <c r="E197" s="423" t="s">
        <v>540</v>
      </c>
      <c r="F197" s="424">
        <f t="shared" si="6"/>
        <v>0</v>
      </c>
      <c r="G197" s="426"/>
      <c r="H197" s="426"/>
      <c r="I197" s="424">
        <f t="shared" si="7"/>
        <v>0</v>
      </c>
      <c r="J197" s="426">
        <v>0</v>
      </c>
      <c r="K197" s="426">
        <v>0</v>
      </c>
      <c r="L197" s="426">
        <f t="shared" si="9"/>
        <v>0</v>
      </c>
      <c r="M197" s="426">
        <v>0</v>
      </c>
      <c r="N197" s="426">
        <v>0</v>
      </c>
      <c r="O197" s="270"/>
      <c r="P197" s="270"/>
      <c r="Q197" s="270"/>
    </row>
    <row r="198" spans="1:17" s="2" customFormat="1" ht="11.25" customHeight="1">
      <c r="A198" s="420">
        <v>2730</v>
      </c>
      <c r="B198" s="431">
        <v>7</v>
      </c>
      <c r="C198" s="432">
        <v>3</v>
      </c>
      <c r="D198" s="432">
        <v>0</v>
      </c>
      <c r="E198" s="429" t="s">
        <v>541</v>
      </c>
      <c r="F198" s="424">
        <f t="shared" si="6"/>
        <v>0</v>
      </c>
      <c r="G198" s="426">
        <v>0</v>
      </c>
      <c r="H198" s="426">
        <v>0</v>
      </c>
      <c r="I198" s="424">
        <f t="shared" si="7"/>
        <v>0</v>
      </c>
      <c r="J198" s="426">
        <v>0</v>
      </c>
      <c r="K198" s="426">
        <v>0</v>
      </c>
      <c r="L198" s="426">
        <f t="shared" si="9"/>
        <v>0</v>
      </c>
      <c r="M198" s="426">
        <v>0</v>
      </c>
      <c r="N198" s="426">
        <v>0</v>
      </c>
      <c r="O198" s="270"/>
      <c r="P198" s="270"/>
      <c r="Q198" s="270"/>
    </row>
    <row r="199" spans="1:17" s="2" customFormat="1" ht="12.75" customHeight="1" hidden="1">
      <c r="A199" s="420" t="s">
        <v>447</v>
      </c>
      <c r="B199" s="46" t="s">
        <v>447</v>
      </c>
      <c r="C199" s="271" t="s">
        <v>447</v>
      </c>
      <c r="D199" s="271" t="s">
        <v>447</v>
      </c>
      <c r="E199" s="423" t="s">
        <v>315</v>
      </c>
      <c r="F199" s="424">
        <f t="shared" si="6"/>
        <v>0</v>
      </c>
      <c r="G199" s="426"/>
      <c r="H199" s="426"/>
      <c r="I199" s="424">
        <f t="shared" si="7"/>
        <v>0</v>
      </c>
      <c r="J199" s="426">
        <v>0</v>
      </c>
      <c r="K199" s="426">
        <v>0</v>
      </c>
      <c r="L199" s="426">
        <f t="shared" si="9"/>
        <v>0</v>
      </c>
      <c r="M199" s="426">
        <v>0</v>
      </c>
      <c r="N199" s="426">
        <v>0</v>
      </c>
      <c r="O199" s="270"/>
      <c r="P199" s="270"/>
      <c r="Q199" s="270"/>
    </row>
    <row r="200" spans="1:17" s="2" customFormat="1" ht="25.5" customHeight="1" hidden="1">
      <c r="A200" s="420">
        <v>2731</v>
      </c>
      <c r="B200" s="46">
        <v>7</v>
      </c>
      <c r="C200" s="271">
        <v>3</v>
      </c>
      <c r="D200" s="271">
        <v>1</v>
      </c>
      <c r="E200" s="423" t="s">
        <v>542</v>
      </c>
      <c r="F200" s="424">
        <f t="shared" si="6"/>
        <v>0</v>
      </c>
      <c r="G200" s="426"/>
      <c r="H200" s="426"/>
      <c r="I200" s="424">
        <f t="shared" si="7"/>
        <v>0</v>
      </c>
      <c r="J200" s="426">
        <v>0</v>
      </c>
      <c r="K200" s="426">
        <v>0</v>
      </c>
      <c r="L200" s="426">
        <f t="shared" si="9"/>
        <v>0</v>
      </c>
      <c r="M200" s="426">
        <v>0</v>
      </c>
      <c r="N200" s="426">
        <v>0</v>
      </c>
      <c r="O200" s="270"/>
      <c r="P200" s="270"/>
      <c r="Q200" s="270"/>
    </row>
    <row r="201" spans="1:17" s="2" customFormat="1" ht="24" customHeight="1" hidden="1">
      <c r="A201" s="420">
        <v>2732</v>
      </c>
      <c r="B201" s="46">
        <v>7</v>
      </c>
      <c r="C201" s="271">
        <v>3</v>
      </c>
      <c r="D201" s="271">
        <v>2</v>
      </c>
      <c r="E201" s="423" t="s">
        <v>543</v>
      </c>
      <c r="F201" s="424">
        <f t="shared" si="6"/>
        <v>0</v>
      </c>
      <c r="G201" s="426"/>
      <c r="H201" s="426"/>
      <c r="I201" s="424">
        <f t="shared" si="7"/>
        <v>0</v>
      </c>
      <c r="J201" s="426">
        <v>0</v>
      </c>
      <c r="K201" s="426">
        <v>0</v>
      </c>
      <c r="L201" s="426">
        <f t="shared" si="9"/>
        <v>0</v>
      </c>
      <c r="M201" s="426">
        <v>0</v>
      </c>
      <c r="N201" s="426">
        <v>0</v>
      </c>
      <c r="O201" s="270"/>
      <c r="P201" s="270"/>
      <c r="Q201" s="270"/>
    </row>
    <row r="202" spans="1:17" s="2" customFormat="1" ht="24.75" customHeight="1" hidden="1">
      <c r="A202" s="420">
        <v>2733</v>
      </c>
      <c r="B202" s="46">
        <v>7</v>
      </c>
      <c r="C202" s="271">
        <v>3</v>
      </c>
      <c r="D202" s="271">
        <v>3</v>
      </c>
      <c r="E202" s="423" t="s">
        <v>544</v>
      </c>
      <c r="F202" s="424">
        <f t="shared" si="6"/>
        <v>0</v>
      </c>
      <c r="G202" s="426"/>
      <c r="H202" s="426"/>
      <c r="I202" s="424">
        <f t="shared" si="7"/>
        <v>0</v>
      </c>
      <c r="J202" s="426">
        <v>0</v>
      </c>
      <c r="K202" s="426">
        <v>0</v>
      </c>
      <c r="L202" s="426">
        <f t="shared" si="9"/>
        <v>0</v>
      </c>
      <c r="M202" s="426">
        <v>0</v>
      </c>
      <c r="N202" s="426">
        <v>0</v>
      </c>
      <c r="O202" s="270"/>
      <c r="P202" s="270"/>
      <c r="Q202" s="270"/>
    </row>
    <row r="203" spans="1:17" s="2" customFormat="1" ht="22.5" customHeight="1" hidden="1">
      <c r="A203" s="420">
        <v>2734</v>
      </c>
      <c r="B203" s="46">
        <v>7</v>
      </c>
      <c r="C203" s="271">
        <v>3</v>
      </c>
      <c r="D203" s="271">
        <v>4</v>
      </c>
      <c r="E203" s="423" t="s">
        <v>545</v>
      </c>
      <c r="F203" s="424">
        <f t="shared" si="6"/>
        <v>0</v>
      </c>
      <c r="G203" s="426"/>
      <c r="H203" s="426"/>
      <c r="I203" s="424">
        <f t="shared" si="7"/>
        <v>0</v>
      </c>
      <c r="J203" s="426">
        <v>0</v>
      </c>
      <c r="K203" s="426">
        <v>0</v>
      </c>
      <c r="L203" s="426">
        <f t="shared" si="9"/>
        <v>0</v>
      </c>
      <c r="M203" s="426">
        <v>0</v>
      </c>
      <c r="N203" s="426">
        <v>0</v>
      </c>
      <c r="O203" s="270"/>
      <c r="P203" s="270"/>
      <c r="Q203" s="270"/>
    </row>
    <row r="204" spans="1:17" s="2" customFormat="1" ht="21" customHeight="1">
      <c r="A204" s="420">
        <v>2740</v>
      </c>
      <c r="B204" s="431">
        <v>7</v>
      </c>
      <c r="C204" s="432">
        <v>4</v>
      </c>
      <c r="D204" s="432">
        <v>0</v>
      </c>
      <c r="E204" s="429" t="s">
        <v>546</v>
      </c>
      <c r="F204" s="424">
        <f t="shared" si="6"/>
        <v>200</v>
      </c>
      <c r="G204" s="426">
        <v>200</v>
      </c>
      <c r="H204" s="426">
        <v>0</v>
      </c>
      <c r="I204" s="424">
        <f t="shared" si="7"/>
        <v>200</v>
      </c>
      <c r="J204" s="426">
        <v>200</v>
      </c>
      <c r="K204" s="426">
        <f>+K206</f>
        <v>0</v>
      </c>
      <c r="L204" s="426">
        <f t="shared" si="9"/>
        <v>0</v>
      </c>
      <c r="M204" s="426">
        <f>+M206</f>
        <v>0</v>
      </c>
      <c r="N204" s="426">
        <f>+N206</f>
        <v>0</v>
      </c>
      <c r="O204" s="270"/>
      <c r="P204" s="270"/>
      <c r="Q204" s="270"/>
    </row>
    <row r="205" spans="1:17" s="2" customFormat="1" ht="12.75" customHeight="1" hidden="1">
      <c r="A205" s="420" t="s">
        <v>447</v>
      </c>
      <c r="B205" s="46" t="s">
        <v>447</v>
      </c>
      <c r="C205" s="271" t="s">
        <v>447</v>
      </c>
      <c r="D205" s="271" t="s">
        <v>447</v>
      </c>
      <c r="E205" s="423" t="s">
        <v>315</v>
      </c>
      <c r="F205" s="424">
        <f aca="true" t="shared" si="10" ref="F205:F268">+G205+H205</f>
        <v>0</v>
      </c>
      <c r="G205" s="426"/>
      <c r="H205" s="426"/>
      <c r="I205" s="424">
        <f aca="true" t="shared" si="11" ref="I205:I268">+J205+K205</f>
        <v>0</v>
      </c>
      <c r="J205" s="426">
        <v>0</v>
      </c>
      <c r="K205" s="426">
        <v>0</v>
      </c>
      <c r="L205" s="426">
        <f t="shared" si="9"/>
        <v>0</v>
      </c>
      <c r="M205" s="426">
        <v>0</v>
      </c>
      <c r="N205" s="426">
        <v>0</v>
      </c>
      <c r="O205" s="270"/>
      <c r="P205" s="270"/>
      <c r="Q205" s="270"/>
    </row>
    <row r="206" spans="1:17" s="2" customFormat="1" ht="25.5" customHeight="1">
      <c r="A206" s="420">
        <v>2741</v>
      </c>
      <c r="B206" s="46">
        <v>7</v>
      </c>
      <c r="C206" s="271">
        <v>4</v>
      </c>
      <c r="D206" s="271">
        <v>1</v>
      </c>
      <c r="E206" s="423" t="s">
        <v>546</v>
      </c>
      <c r="F206" s="424">
        <f t="shared" si="10"/>
        <v>200</v>
      </c>
      <c r="G206" s="426">
        <v>200</v>
      </c>
      <c r="H206" s="426">
        <v>0</v>
      </c>
      <c r="I206" s="424">
        <f t="shared" si="11"/>
        <v>200</v>
      </c>
      <c r="J206" s="426">
        <v>200</v>
      </c>
      <c r="K206" s="426">
        <v>0</v>
      </c>
      <c r="L206" s="426">
        <f t="shared" si="9"/>
        <v>0</v>
      </c>
      <c r="M206" s="426"/>
      <c r="N206" s="426">
        <v>0</v>
      </c>
      <c r="O206" s="270"/>
      <c r="P206" s="270"/>
      <c r="Q206" s="270"/>
    </row>
    <row r="207" spans="1:17" s="2" customFormat="1" ht="21" customHeight="1">
      <c r="A207" s="420">
        <v>2750</v>
      </c>
      <c r="B207" s="431">
        <v>7</v>
      </c>
      <c r="C207" s="432">
        <v>5</v>
      </c>
      <c r="D207" s="432">
        <v>0</v>
      </c>
      <c r="E207" s="429" t="s">
        <v>205</v>
      </c>
      <c r="F207" s="424">
        <f t="shared" si="10"/>
        <v>0</v>
      </c>
      <c r="G207" s="426">
        <v>0</v>
      </c>
      <c r="H207" s="426">
        <v>0</v>
      </c>
      <c r="I207" s="424">
        <f t="shared" si="11"/>
        <v>0</v>
      </c>
      <c r="J207" s="426">
        <v>0</v>
      </c>
      <c r="K207" s="426">
        <v>0</v>
      </c>
      <c r="L207" s="426">
        <f t="shared" si="9"/>
        <v>0</v>
      </c>
      <c r="M207" s="426">
        <v>0</v>
      </c>
      <c r="N207" s="426">
        <v>0</v>
      </c>
      <c r="O207" s="270"/>
      <c r="P207" s="270"/>
      <c r="Q207" s="270"/>
    </row>
    <row r="208" spans="1:17" s="2" customFormat="1" ht="12.75" customHeight="1" hidden="1">
      <c r="A208" s="420" t="s">
        <v>447</v>
      </c>
      <c r="B208" s="46" t="s">
        <v>447</v>
      </c>
      <c r="C208" s="271" t="s">
        <v>447</v>
      </c>
      <c r="D208" s="271" t="s">
        <v>447</v>
      </c>
      <c r="E208" s="423" t="s">
        <v>315</v>
      </c>
      <c r="F208" s="424">
        <f t="shared" si="10"/>
        <v>0</v>
      </c>
      <c r="G208" s="426"/>
      <c r="H208" s="426"/>
      <c r="I208" s="424">
        <f t="shared" si="11"/>
        <v>0</v>
      </c>
      <c r="J208" s="426">
        <v>0</v>
      </c>
      <c r="K208" s="426">
        <v>0</v>
      </c>
      <c r="L208" s="426">
        <f t="shared" si="9"/>
        <v>0</v>
      </c>
      <c r="M208" s="426">
        <v>0</v>
      </c>
      <c r="N208" s="426">
        <v>0</v>
      </c>
      <c r="O208" s="270"/>
      <c r="P208" s="270"/>
      <c r="Q208" s="270"/>
    </row>
    <row r="209" spans="1:17" s="2" customFormat="1" ht="21" customHeight="1" hidden="1">
      <c r="A209" s="420">
        <v>2751</v>
      </c>
      <c r="B209" s="46">
        <v>7</v>
      </c>
      <c r="C209" s="271">
        <v>5</v>
      </c>
      <c r="D209" s="271">
        <v>1</v>
      </c>
      <c r="E209" s="423" t="s">
        <v>205</v>
      </c>
      <c r="F209" s="424">
        <f t="shared" si="10"/>
        <v>0</v>
      </c>
      <c r="G209" s="426"/>
      <c r="H209" s="426"/>
      <c r="I209" s="424">
        <f t="shared" si="11"/>
        <v>0</v>
      </c>
      <c r="J209" s="426">
        <v>0</v>
      </c>
      <c r="K209" s="426">
        <v>0</v>
      </c>
      <c r="L209" s="426">
        <f t="shared" si="9"/>
        <v>0</v>
      </c>
      <c r="M209" s="426">
        <v>0</v>
      </c>
      <c r="N209" s="426">
        <v>0</v>
      </c>
      <c r="O209" s="270"/>
      <c r="P209" s="270"/>
      <c r="Q209" s="270"/>
    </row>
    <row r="210" spans="1:17" s="2" customFormat="1" ht="15.75" customHeight="1">
      <c r="A210" s="420">
        <v>2760</v>
      </c>
      <c r="B210" s="431">
        <v>7</v>
      </c>
      <c r="C210" s="432">
        <v>6</v>
      </c>
      <c r="D210" s="432">
        <v>0</v>
      </c>
      <c r="E210" s="429" t="s">
        <v>206</v>
      </c>
      <c r="F210" s="424">
        <f t="shared" si="10"/>
        <v>0</v>
      </c>
      <c r="G210" s="426">
        <v>0</v>
      </c>
      <c r="H210" s="426">
        <v>0</v>
      </c>
      <c r="I210" s="424">
        <f t="shared" si="11"/>
        <v>0</v>
      </c>
      <c r="J210" s="426">
        <v>0</v>
      </c>
      <c r="K210" s="426">
        <v>0</v>
      </c>
      <c r="L210" s="426">
        <f t="shared" si="9"/>
        <v>0</v>
      </c>
      <c r="M210" s="426">
        <v>0</v>
      </c>
      <c r="N210" s="426">
        <v>0</v>
      </c>
      <c r="O210" s="270"/>
      <c r="P210" s="270"/>
      <c r="Q210" s="270"/>
    </row>
    <row r="211" spans="1:17" s="2" customFormat="1" ht="12.75" customHeight="1" hidden="1">
      <c r="A211" s="420" t="s">
        <v>447</v>
      </c>
      <c r="B211" s="46" t="s">
        <v>447</v>
      </c>
      <c r="C211" s="271" t="s">
        <v>447</v>
      </c>
      <c r="D211" s="271" t="s">
        <v>447</v>
      </c>
      <c r="E211" s="423" t="s">
        <v>315</v>
      </c>
      <c r="F211" s="424">
        <f t="shared" si="10"/>
        <v>0</v>
      </c>
      <c r="G211" s="426"/>
      <c r="H211" s="426"/>
      <c r="I211" s="424">
        <f t="shared" si="11"/>
        <v>0</v>
      </c>
      <c r="J211" s="426"/>
      <c r="K211" s="426"/>
      <c r="L211" s="426">
        <f t="shared" si="9"/>
        <v>0</v>
      </c>
      <c r="M211" s="426">
        <v>0</v>
      </c>
      <c r="N211" s="426">
        <v>0</v>
      </c>
      <c r="O211" s="270"/>
      <c r="P211" s="270"/>
      <c r="Q211" s="270"/>
    </row>
    <row r="212" spans="1:17" s="2" customFormat="1" ht="21" customHeight="1" hidden="1">
      <c r="A212" s="420">
        <v>2761</v>
      </c>
      <c r="B212" s="46">
        <v>7</v>
      </c>
      <c r="C212" s="271">
        <v>6</v>
      </c>
      <c r="D212" s="271">
        <v>1</v>
      </c>
      <c r="E212" s="423" t="s">
        <v>207</v>
      </c>
      <c r="F212" s="424">
        <f t="shared" si="10"/>
        <v>0</v>
      </c>
      <c r="G212" s="426"/>
      <c r="H212" s="426"/>
      <c r="I212" s="424">
        <f t="shared" si="11"/>
        <v>0</v>
      </c>
      <c r="J212" s="426"/>
      <c r="K212" s="426"/>
      <c r="L212" s="426">
        <f aca="true" t="shared" si="12" ref="L212:L275">+M212+N212</f>
        <v>0</v>
      </c>
      <c r="M212" s="426">
        <v>0</v>
      </c>
      <c r="N212" s="426">
        <v>0</v>
      </c>
      <c r="O212" s="270"/>
      <c r="P212" s="270"/>
      <c r="Q212" s="270"/>
    </row>
    <row r="213" spans="1:17" s="2" customFormat="1" ht="16.5" customHeight="1" hidden="1">
      <c r="A213" s="420">
        <v>2762</v>
      </c>
      <c r="B213" s="46">
        <v>7</v>
      </c>
      <c r="C213" s="271">
        <v>6</v>
      </c>
      <c r="D213" s="271">
        <v>2</v>
      </c>
      <c r="E213" s="423" t="s">
        <v>206</v>
      </c>
      <c r="F213" s="424">
        <f t="shared" si="10"/>
        <v>0</v>
      </c>
      <c r="G213" s="426"/>
      <c r="H213" s="426"/>
      <c r="I213" s="424">
        <f t="shared" si="11"/>
        <v>0</v>
      </c>
      <c r="J213" s="426"/>
      <c r="K213" s="426"/>
      <c r="L213" s="426">
        <f t="shared" si="12"/>
        <v>0</v>
      </c>
      <c r="M213" s="426">
        <v>0</v>
      </c>
      <c r="N213" s="426">
        <v>0</v>
      </c>
      <c r="O213" s="270"/>
      <c r="P213" s="270"/>
      <c r="Q213" s="270"/>
    </row>
    <row r="214" spans="1:17" s="211" customFormat="1" ht="34.5" customHeight="1">
      <c r="A214" s="420">
        <v>2800</v>
      </c>
      <c r="B214" s="46">
        <v>8</v>
      </c>
      <c r="C214" s="271">
        <v>0</v>
      </c>
      <c r="D214" s="271">
        <v>0</v>
      </c>
      <c r="E214" s="423" t="s">
        <v>336</v>
      </c>
      <c r="F214" s="424">
        <f t="shared" si="10"/>
        <v>9492</v>
      </c>
      <c r="G214" s="426">
        <v>7300</v>
      </c>
      <c r="H214" s="426">
        <v>2192</v>
      </c>
      <c r="I214" s="424">
        <f t="shared" si="11"/>
        <v>9792</v>
      </c>
      <c r="J214" s="426">
        <v>7600</v>
      </c>
      <c r="K214" s="426">
        <v>2192</v>
      </c>
      <c r="L214" s="426">
        <f t="shared" si="12"/>
        <v>1682</v>
      </c>
      <c r="M214" s="426">
        <v>650</v>
      </c>
      <c r="N214" s="426">
        <f>+N216+N219+N228+N233+N238+N241</f>
        <v>1032</v>
      </c>
      <c r="O214" s="270"/>
      <c r="P214" s="270"/>
      <c r="Q214" s="270"/>
    </row>
    <row r="215" spans="1:17" s="211" customFormat="1" ht="12.75" customHeight="1" hidden="1">
      <c r="A215" s="420" t="s">
        <v>447</v>
      </c>
      <c r="B215" s="46" t="s">
        <v>447</v>
      </c>
      <c r="C215" s="271" t="s">
        <v>447</v>
      </c>
      <c r="D215" s="271" t="s">
        <v>447</v>
      </c>
      <c r="E215" s="423" t="s">
        <v>311</v>
      </c>
      <c r="F215" s="424">
        <f t="shared" si="10"/>
        <v>0</v>
      </c>
      <c r="G215" s="426"/>
      <c r="H215" s="426"/>
      <c r="I215" s="424">
        <f t="shared" si="11"/>
        <v>0</v>
      </c>
      <c r="J215" s="426"/>
      <c r="K215" s="426"/>
      <c r="L215" s="426">
        <f t="shared" si="12"/>
        <v>0</v>
      </c>
      <c r="M215" s="426">
        <v>0</v>
      </c>
      <c r="N215" s="426">
        <v>0</v>
      </c>
      <c r="O215" s="270"/>
      <c r="P215" s="270"/>
      <c r="Q215" s="270"/>
    </row>
    <row r="216" spans="1:17" s="211" customFormat="1" ht="12.75" customHeight="1">
      <c r="A216" s="420">
        <v>2810</v>
      </c>
      <c r="B216" s="431">
        <v>8</v>
      </c>
      <c r="C216" s="432">
        <v>1</v>
      </c>
      <c r="D216" s="432">
        <v>0</v>
      </c>
      <c r="E216" s="429" t="s">
        <v>208</v>
      </c>
      <c r="F216" s="424">
        <f t="shared" si="10"/>
        <v>2292</v>
      </c>
      <c r="G216" s="426">
        <v>300</v>
      </c>
      <c r="H216" s="426">
        <v>1992</v>
      </c>
      <c r="I216" s="424">
        <f t="shared" si="11"/>
        <v>2292</v>
      </c>
      <c r="J216" s="426">
        <f>+J218</f>
        <v>300</v>
      </c>
      <c r="K216" s="424">
        <v>1992</v>
      </c>
      <c r="L216" s="426">
        <f t="shared" si="12"/>
        <v>1032</v>
      </c>
      <c r="M216" s="426">
        <v>0</v>
      </c>
      <c r="N216" s="426">
        <v>1032</v>
      </c>
      <c r="O216" s="270"/>
      <c r="P216" s="270"/>
      <c r="Q216" s="270"/>
    </row>
    <row r="217" spans="1:17" s="211" customFormat="1" ht="12.75" customHeight="1" hidden="1">
      <c r="A217" s="420" t="s">
        <v>447</v>
      </c>
      <c r="B217" s="46" t="s">
        <v>447</v>
      </c>
      <c r="C217" s="271" t="s">
        <v>447</v>
      </c>
      <c r="D217" s="271" t="s">
        <v>447</v>
      </c>
      <c r="E217" s="423" t="s">
        <v>315</v>
      </c>
      <c r="F217" s="424">
        <f t="shared" si="10"/>
        <v>10617</v>
      </c>
      <c r="G217" s="426"/>
      <c r="H217" s="426">
        <v>10617</v>
      </c>
      <c r="I217" s="424">
        <f t="shared" si="11"/>
        <v>0</v>
      </c>
      <c r="J217" s="426"/>
      <c r="K217" s="426"/>
      <c r="L217" s="426">
        <f t="shared" si="12"/>
        <v>0</v>
      </c>
      <c r="M217" s="426">
        <v>0</v>
      </c>
      <c r="N217" s="426">
        <v>0</v>
      </c>
      <c r="O217" s="270"/>
      <c r="P217" s="270"/>
      <c r="Q217" s="270"/>
    </row>
    <row r="218" spans="1:17" s="211" customFormat="1" ht="11.25" customHeight="1">
      <c r="A218" s="420">
        <v>2811</v>
      </c>
      <c r="B218" s="46">
        <v>8</v>
      </c>
      <c r="C218" s="271">
        <v>1</v>
      </c>
      <c r="D218" s="271">
        <v>1</v>
      </c>
      <c r="E218" s="423" t="s">
        <v>208</v>
      </c>
      <c r="F218" s="424">
        <f t="shared" si="10"/>
        <v>2292</v>
      </c>
      <c r="G218" s="426">
        <v>300</v>
      </c>
      <c r="H218" s="426">
        <v>1992</v>
      </c>
      <c r="I218" s="424">
        <f t="shared" si="11"/>
        <v>2292</v>
      </c>
      <c r="J218" s="426">
        <v>300</v>
      </c>
      <c r="K218" s="424">
        <v>1992</v>
      </c>
      <c r="L218" s="426">
        <v>1032</v>
      </c>
      <c r="M218" s="426">
        <v>0</v>
      </c>
      <c r="N218" s="426">
        <v>1032</v>
      </c>
      <c r="O218" s="270"/>
      <c r="P218" s="270"/>
      <c r="Q218" s="270"/>
    </row>
    <row r="219" spans="1:17" s="211" customFormat="1" ht="12.75" customHeight="1">
      <c r="A219" s="420">
        <v>2820</v>
      </c>
      <c r="B219" s="431">
        <v>8</v>
      </c>
      <c r="C219" s="432">
        <v>2</v>
      </c>
      <c r="D219" s="432">
        <v>0</v>
      </c>
      <c r="E219" s="429" t="s">
        <v>209</v>
      </c>
      <c r="F219" s="424">
        <f t="shared" si="10"/>
        <v>6200</v>
      </c>
      <c r="G219" s="426">
        <v>6000</v>
      </c>
      <c r="H219" s="426">
        <v>200</v>
      </c>
      <c r="I219" s="424">
        <f t="shared" si="11"/>
        <v>6500</v>
      </c>
      <c r="J219" s="426">
        <v>6300</v>
      </c>
      <c r="K219" s="426">
        <v>200</v>
      </c>
      <c r="L219" s="426">
        <f t="shared" si="12"/>
        <v>650</v>
      </c>
      <c r="M219" s="426">
        <v>650</v>
      </c>
      <c r="N219" s="426"/>
      <c r="O219" s="270"/>
      <c r="P219" s="270"/>
      <c r="Q219" s="270"/>
    </row>
    <row r="220" spans="1:17" s="211" customFormat="1" ht="11.25" customHeight="1">
      <c r="A220" s="420" t="s">
        <v>447</v>
      </c>
      <c r="B220" s="46" t="s">
        <v>447</v>
      </c>
      <c r="C220" s="271" t="s">
        <v>447</v>
      </c>
      <c r="D220" s="271" t="s">
        <v>447</v>
      </c>
      <c r="E220" s="423" t="s">
        <v>315</v>
      </c>
      <c r="F220" s="424">
        <f t="shared" si="10"/>
        <v>0</v>
      </c>
      <c r="G220" s="426">
        <v>0</v>
      </c>
      <c r="H220" s="426">
        <v>0</v>
      </c>
      <c r="I220" s="424">
        <f t="shared" si="11"/>
        <v>0</v>
      </c>
      <c r="J220" s="426"/>
      <c r="K220" s="426">
        <v>0</v>
      </c>
      <c r="L220" s="426">
        <f t="shared" si="12"/>
        <v>0</v>
      </c>
      <c r="M220" s="426">
        <v>0</v>
      </c>
      <c r="N220" s="426">
        <v>0</v>
      </c>
      <c r="O220" s="270"/>
      <c r="P220" s="270"/>
      <c r="Q220" s="270"/>
    </row>
    <row r="221" spans="1:17" s="2" customFormat="1" ht="12" customHeight="1">
      <c r="A221" s="420">
        <v>2821</v>
      </c>
      <c r="B221" s="46">
        <v>8</v>
      </c>
      <c r="C221" s="271">
        <v>2</v>
      </c>
      <c r="D221" s="271">
        <v>1</v>
      </c>
      <c r="E221" s="423" t="s">
        <v>210</v>
      </c>
      <c r="F221" s="424">
        <f t="shared" si="10"/>
        <v>0</v>
      </c>
      <c r="G221" s="426">
        <v>0</v>
      </c>
      <c r="H221" s="426">
        <v>0</v>
      </c>
      <c r="I221" s="424">
        <f t="shared" si="11"/>
        <v>0</v>
      </c>
      <c r="J221" s="426">
        <v>0</v>
      </c>
      <c r="K221" s="426">
        <v>0</v>
      </c>
      <c r="L221" s="426">
        <f t="shared" si="12"/>
        <v>0</v>
      </c>
      <c r="M221" s="426">
        <v>0</v>
      </c>
      <c r="N221" s="426">
        <v>0</v>
      </c>
      <c r="O221" s="270"/>
      <c r="P221" s="270"/>
      <c r="Q221" s="270"/>
    </row>
    <row r="222" spans="1:17" s="2" customFormat="1" ht="7.5" customHeight="1">
      <c r="A222" s="420">
        <v>2822</v>
      </c>
      <c r="B222" s="46">
        <v>8</v>
      </c>
      <c r="C222" s="271">
        <v>2</v>
      </c>
      <c r="D222" s="271">
        <v>2</v>
      </c>
      <c r="E222" s="423" t="s">
        <v>211</v>
      </c>
      <c r="F222" s="424">
        <f t="shared" si="10"/>
        <v>0</v>
      </c>
      <c r="G222" s="426">
        <v>0</v>
      </c>
      <c r="H222" s="426">
        <v>0</v>
      </c>
      <c r="I222" s="424">
        <f t="shared" si="11"/>
        <v>0</v>
      </c>
      <c r="J222" s="426">
        <v>0</v>
      </c>
      <c r="K222" s="426">
        <v>0</v>
      </c>
      <c r="L222" s="426">
        <f t="shared" si="12"/>
        <v>0</v>
      </c>
      <c r="M222" s="426">
        <v>0</v>
      </c>
      <c r="N222" s="426">
        <v>0</v>
      </c>
      <c r="O222" s="270"/>
      <c r="P222" s="270"/>
      <c r="Q222" s="270"/>
    </row>
    <row r="223" spans="1:17" s="2" customFormat="1" ht="24" customHeight="1">
      <c r="A223" s="420">
        <v>2823</v>
      </c>
      <c r="B223" s="46">
        <v>8</v>
      </c>
      <c r="C223" s="271">
        <v>2</v>
      </c>
      <c r="D223" s="271">
        <v>3</v>
      </c>
      <c r="E223" s="423" t="s">
        <v>212</v>
      </c>
      <c r="F223" s="424">
        <f t="shared" si="10"/>
        <v>2700</v>
      </c>
      <c r="G223" s="426">
        <v>2500</v>
      </c>
      <c r="H223" s="426">
        <v>200</v>
      </c>
      <c r="I223" s="424">
        <f t="shared" si="11"/>
        <v>2700</v>
      </c>
      <c r="J223" s="426">
        <v>2500</v>
      </c>
      <c r="K223" s="426">
        <v>200</v>
      </c>
      <c r="L223" s="426">
        <f t="shared" si="12"/>
        <v>0</v>
      </c>
      <c r="M223" s="426">
        <v>0</v>
      </c>
      <c r="N223" s="426"/>
      <c r="O223" s="270"/>
      <c r="P223" s="270"/>
      <c r="Q223" s="270"/>
    </row>
    <row r="224" spans="1:17" s="2" customFormat="1" ht="20.25" customHeight="1">
      <c r="A224" s="420">
        <v>2824</v>
      </c>
      <c r="B224" s="46">
        <v>8</v>
      </c>
      <c r="C224" s="271">
        <v>2</v>
      </c>
      <c r="D224" s="271">
        <v>4</v>
      </c>
      <c r="E224" s="423" t="s">
        <v>213</v>
      </c>
      <c r="F224" s="424">
        <f t="shared" si="10"/>
        <v>3500</v>
      </c>
      <c r="G224" s="426">
        <v>3500</v>
      </c>
      <c r="H224" s="426">
        <v>0</v>
      </c>
      <c r="I224" s="424">
        <f t="shared" si="11"/>
        <v>3800</v>
      </c>
      <c r="J224" s="426">
        <v>3800</v>
      </c>
      <c r="K224" s="426">
        <v>0</v>
      </c>
      <c r="L224" s="426">
        <f t="shared" si="12"/>
        <v>650</v>
      </c>
      <c r="M224" s="426">
        <v>650</v>
      </c>
      <c r="N224" s="426">
        <v>0</v>
      </c>
      <c r="O224" s="270"/>
      <c r="P224" s="270"/>
      <c r="Q224" s="270"/>
    </row>
    <row r="225" spans="1:17" s="2" customFormat="1" ht="20.25" customHeight="1">
      <c r="A225" s="420">
        <v>2825</v>
      </c>
      <c r="B225" s="46">
        <v>8</v>
      </c>
      <c r="C225" s="271">
        <v>2</v>
      </c>
      <c r="D225" s="271">
        <v>5</v>
      </c>
      <c r="E225" s="423" t="s">
        <v>214</v>
      </c>
      <c r="F225" s="424">
        <f t="shared" si="10"/>
        <v>0</v>
      </c>
      <c r="G225" s="426">
        <v>0</v>
      </c>
      <c r="H225" s="426">
        <v>0</v>
      </c>
      <c r="I225" s="424">
        <f t="shared" si="11"/>
        <v>0</v>
      </c>
      <c r="J225" s="426">
        <v>0</v>
      </c>
      <c r="K225" s="426">
        <v>0</v>
      </c>
      <c r="L225" s="426">
        <f t="shared" si="12"/>
        <v>0</v>
      </c>
      <c r="M225" s="426">
        <v>0</v>
      </c>
      <c r="N225" s="426">
        <v>0</v>
      </c>
      <c r="O225" s="270"/>
      <c r="P225" s="270"/>
      <c r="Q225" s="270"/>
    </row>
    <row r="226" spans="1:17" s="2" customFormat="1" ht="20.25" customHeight="1">
      <c r="A226" s="420">
        <v>2826</v>
      </c>
      <c r="B226" s="46">
        <v>8</v>
      </c>
      <c r="C226" s="271">
        <v>2</v>
      </c>
      <c r="D226" s="271">
        <v>6</v>
      </c>
      <c r="E226" s="423" t="s">
        <v>215</v>
      </c>
      <c r="F226" s="424">
        <f t="shared" si="10"/>
        <v>0</v>
      </c>
      <c r="G226" s="426">
        <v>0</v>
      </c>
      <c r="H226" s="426">
        <v>0</v>
      </c>
      <c r="I226" s="424">
        <f t="shared" si="11"/>
        <v>0</v>
      </c>
      <c r="J226" s="426">
        <v>0</v>
      </c>
      <c r="K226" s="426">
        <v>0</v>
      </c>
      <c r="L226" s="426">
        <f t="shared" si="12"/>
        <v>0</v>
      </c>
      <c r="M226" s="426">
        <v>0</v>
      </c>
      <c r="N226" s="426">
        <v>0</v>
      </c>
      <c r="O226" s="270"/>
      <c r="P226" s="270"/>
      <c r="Q226" s="270"/>
    </row>
    <row r="227" spans="1:17" s="2" customFormat="1" ht="20.25" customHeight="1">
      <c r="A227" s="420">
        <v>2827</v>
      </c>
      <c r="B227" s="46">
        <v>8</v>
      </c>
      <c r="C227" s="271">
        <v>2</v>
      </c>
      <c r="D227" s="271">
        <v>7</v>
      </c>
      <c r="E227" s="423" t="s">
        <v>216</v>
      </c>
      <c r="F227" s="424">
        <f t="shared" si="10"/>
        <v>0</v>
      </c>
      <c r="G227" s="426">
        <v>0</v>
      </c>
      <c r="H227" s="426">
        <v>0</v>
      </c>
      <c r="I227" s="424">
        <f t="shared" si="11"/>
        <v>0</v>
      </c>
      <c r="J227" s="426">
        <v>0</v>
      </c>
      <c r="K227" s="426">
        <v>0</v>
      </c>
      <c r="L227" s="426">
        <f t="shared" si="12"/>
        <v>0</v>
      </c>
      <c r="M227" s="426">
        <v>0</v>
      </c>
      <c r="N227" s="426">
        <v>0</v>
      </c>
      <c r="O227" s="270"/>
      <c r="P227" s="270"/>
      <c r="Q227" s="270"/>
    </row>
    <row r="228" spans="1:17" s="70" customFormat="1" ht="22.5" customHeight="1">
      <c r="A228" s="433">
        <v>2830</v>
      </c>
      <c r="B228" s="434">
        <v>8</v>
      </c>
      <c r="C228" s="435">
        <v>3</v>
      </c>
      <c r="D228" s="435">
        <v>0</v>
      </c>
      <c r="E228" s="436" t="s">
        <v>217</v>
      </c>
      <c r="F228" s="424">
        <f t="shared" si="10"/>
        <v>0</v>
      </c>
      <c r="G228" s="437">
        <v>0</v>
      </c>
      <c r="H228" s="437">
        <v>0</v>
      </c>
      <c r="I228" s="424">
        <f t="shared" si="11"/>
        <v>0</v>
      </c>
      <c r="J228" s="426">
        <v>0</v>
      </c>
      <c r="K228" s="426">
        <v>0</v>
      </c>
      <c r="L228" s="426">
        <f t="shared" si="12"/>
        <v>0</v>
      </c>
      <c r="M228" s="426">
        <v>0</v>
      </c>
      <c r="N228" s="426">
        <v>0</v>
      </c>
      <c r="O228" s="438"/>
      <c r="P228" s="438"/>
      <c r="Q228" s="438"/>
    </row>
    <row r="229" spans="1:17" s="2" customFormat="1" ht="12.75" customHeight="1" hidden="1">
      <c r="A229" s="420" t="s">
        <v>447</v>
      </c>
      <c r="B229" s="46" t="s">
        <v>447</v>
      </c>
      <c r="C229" s="271" t="s">
        <v>447</v>
      </c>
      <c r="D229" s="271" t="s">
        <v>447</v>
      </c>
      <c r="E229" s="423" t="s">
        <v>315</v>
      </c>
      <c r="F229" s="424">
        <f t="shared" si="10"/>
        <v>0</v>
      </c>
      <c r="G229" s="426"/>
      <c r="H229" s="426"/>
      <c r="I229" s="424">
        <f t="shared" si="11"/>
        <v>0</v>
      </c>
      <c r="J229" s="426">
        <v>0</v>
      </c>
      <c r="K229" s="426">
        <v>0</v>
      </c>
      <c r="L229" s="426">
        <f t="shared" si="12"/>
        <v>0</v>
      </c>
      <c r="M229" s="426">
        <v>0</v>
      </c>
      <c r="N229" s="426">
        <v>0</v>
      </c>
      <c r="O229" s="270"/>
      <c r="P229" s="270"/>
      <c r="Q229" s="270"/>
    </row>
    <row r="230" spans="1:17" s="2" customFormat="1" ht="12.75" customHeight="1" hidden="1">
      <c r="A230" s="420">
        <v>2831</v>
      </c>
      <c r="B230" s="46">
        <v>8</v>
      </c>
      <c r="C230" s="271">
        <v>3</v>
      </c>
      <c r="D230" s="271">
        <v>1</v>
      </c>
      <c r="E230" s="423" t="s">
        <v>218</v>
      </c>
      <c r="F230" s="424">
        <f t="shared" si="10"/>
        <v>0</v>
      </c>
      <c r="G230" s="426"/>
      <c r="H230" s="426"/>
      <c r="I230" s="424">
        <f t="shared" si="11"/>
        <v>0</v>
      </c>
      <c r="J230" s="426">
        <v>0</v>
      </c>
      <c r="K230" s="426">
        <v>0</v>
      </c>
      <c r="L230" s="426">
        <f t="shared" si="12"/>
        <v>0</v>
      </c>
      <c r="M230" s="426">
        <v>0</v>
      </c>
      <c r="N230" s="426">
        <v>0</v>
      </c>
      <c r="O230" s="270"/>
      <c r="P230" s="270"/>
      <c r="Q230" s="270"/>
    </row>
    <row r="231" spans="1:17" s="2" customFormat="1" ht="12.75" customHeight="1" hidden="1">
      <c r="A231" s="420">
        <v>2832</v>
      </c>
      <c r="B231" s="46">
        <v>8</v>
      </c>
      <c r="C231" s="271">
        <v>3</v>
      </c>
      <c r="D231" s="271">
        <v>2</v>
      </c>
      <c r="E231" s="423" t="s">
        <v>219</v>
      </c>
      <c r="F231" s="424">
        <f t="shared" si="10"/>
        <v>0</v>
      </c>
      <c r="G231" s="426"/>
      <c r="H231" s="426"/>
      <c r="I231" s="424">
        <f t="shared" si="11"/>
        <v>0</v>
      </c>
      <c r="J231" s="426">
        <v>0</v>
      </c>
      <c r="K231" s="426">
        <v>0</v>
      </c>
      <c r="L231" s="426">
        <f t="shared" si="12"/>
        <v>0</v>
      </c>
      <c r="M231" s="426">
        <v>0</v>
      </c>
      <c r="N231" s="426">
        <v>0</v>
      </c>
      <c r="O231" s="270"/>
      <c r="P231" s="270"/>
      <c r="Q231" s="270"/>
    </row>
    <row r="232" spans="1:17" s="2" customFormat="1" ht="0.75" customHeight="1" hidden="1">
      <c r="A232" s="420">
        <v>2833</v>
      </c>
      <c r="B232" s="46">
        <v>8</v>
      </c>
      <c r="C232" s="271">
        <v>3</v>
      </c>
      <c r="D232" s="271">
        <v>3</v>
      </c>
      <c r="E232" s="423" t="s">
        <v>220</v>
      </c>
      <c r="F232" s="424">
        <f t="shared" si="10"/>
        <v>0</v>
      </c>
      <c r="G232" s="426"/>
      <c r="H232" s="426"/>
      <c r="I232" s="424">
        <f t="shared" si="11"/>
        <v>0</v>
      </c>
      <c r="J232" s="426">
        <v>0</v>
      </c>
      <c r="K232" s="426">
        <v>0</v>
      </c>
      <c r="L232" s="426">
        <f t="shared" si="12"/>
        <v>0</v>
      </c>
      <c r="M232" s="426">
        <v>0</v>
      </c>
      <c r="N232" s="426">
        <v>0</v>
      </c>
      <c r="O232" s="270"/>
      <c r="P232" s="270"/>
      <c r="Q232" s="270"/>
    </row>
    <row r="233" spans="1:17" s="2" customFormat="1" ht="22.5" customHeight="1">
      <c r="A233" s="420">
        <v>2840</v>
      </c>
      <c r="B233" s="431">
        <v>8</v>
      </c>
      <c r="C233" s="432">
        <v>4</v>
      </c>
      <c r="D233" s="432">
        <v>0</v>
      </c>
      <c r="E233" s="429" t="s">
        <v>221</v>
      </c>
      <c r="F233" s="424">
        <f t="shared" si="10"/>
        <v>1000</v>
      </c>
      <c r="G233" s="426">
        <v>1000</v>
      </c>
      <c r="H233" s="426">
        <v>0</v>
      </c>
      <c r="I233" s="424">
        <f t="shared" si="11"/>
        <v>1000</v>
      </c>
      <c r="J233" s="426">
        <v>1000</v>
      </c>
      <c r="K233" s="426">
        <v>0</v>
      </c>
      <c r="L233" s="426">
        <f t="shared" si="12"/>
        <v>0</v>
      </c>
      <c r="M233" s="426">
        <v>0</v>
      </c>
      <c r="N233" s="426">
        <v>0</v>
      </c>
      <c r="O233" s="270"/>
      <c r="P233" s="270"/>
      <c r="Q233" s="270"/>
    </row>
    <row r="234" spans="1:17" s="2" customFormat="1" ht="15.75" customHeight="1">
      <c r="A234" s="420" t="s">
        <v>447</v>
      </c>
      <c r="B234" s="46" t="s">
        <v>447</v>
      </c>
      <c r="C234" s="271" t="s">
        <v>447</v>
      </c>
      <c r="D234" s="271" t="s">
        <v>447</v>
      </c>
      <c r="E234" s="423" t="s">
        <v>315</v>
      </c>
      <c r="F234" s="424">
        <f t="shared" si="10"/>
        <v>0</v>
      </c>
      <c r="G234" s="426">
        <v>0</v>
      </c>
      <c r="H234" s="426">
        <v>0</v>
      </c>
      <c r="I234" s="424">
        <f t="shared" si="11"/>
        <v>0</v>
      </c>
      <c r="J234" s="426">
        <v>0</v>
      </c>
      <c r="K234" s="426">
        <v>0</v>
      </c>
      <c r="L234" s="426">
        <f t="shared" si="12"/>
        <v>0</v>
      </c>
      <c r="M234" s="426">
        <v>0</v>
      </c>
      <c r="N234" s="426">
        <v>0</v>
      </c>
      <c r="O234" s="270"/>
      <c r="P234" s="270"/>
      <c r="Q234" s="270"/>
    </row>
    <row r="235" spans="1:17" s="2" customFormat="1" ht="12" customHeight="1">
      <c r="A235" s="420">
        <v>2841</v>
      </c>
      <c r="B235" s="46">
        <v>8</v>
      </c>
      <c r="C235" s="271">
        <v>4</v>
      </c>
      <c r="D235" s="271">
        <v>1</v>
      </c>
      <c r="E235" s="423" t="s">
        <v>222</v>
      </c>
      <c r="F235" s="424">
        <f t="shared" si="10"/>
        <v>0</v>
      </c>
      <c r="G235" s="426"/>
      <c r="H235" s="426"/>
      <c r="I235" s="424">
        <f t="shared" si="11"/>
        <v>0</v>
      </c>
      <c r="J235" s="426">
        <v>0</v>
      </c>
      <c r="K235" s="426">
        <v>0</v>
      </c>
      <c r="L235" s="426">
        <f t="shared" si="12"/>
        <v>0</v>
      </c>
      <c r="M235" s="426">
        <v>0</v>
      </c>
      <c r="N235" s="426">
        <v>0</v>
      </c>
      <c r="O235" s="270"/>
      <c r="P235" s="270"/>
      <c r="Q235" s="270"/>
    </row>
    <row r="236" spans="1:17" s="2" customFormat="1" ht="21.75" customHeight="1">
      <c r="A236" s="420">
        <v>2842</v>
      </c>
      <c r="B236" s="46">
        <v>8</v>
      </c>
      <c r="C236" s="271">
        <v>4</v>
      </c>
      <c r="D236" s="271">
        <v>2</v>
      </c>
      <c r="E236" s="423" t="s">
        <v>223</v>
      </c>
      <c r="F236" s="424">
        <f t="shared" si="10"/>
        <v>1000</v>
      </c>
      <c r="G236" s="424">
        <v>1000</v>
      </c>
      <c r="H236" s="424">
        <v>0</v>
      </c>
      <c r="I236" s="424">
        <v>1000</v>
      </c>
      <c r="J236" s="426">
        <v>1000</v>
      </c>
      <c r="K236" s="426">
        <v>0</v>
      </c>
      <c r="L236" s="426">
        <f t="shared" si="12"/>
        <v>0</v>
      </c>
      <c r="M236" s="426">
        <v>0</v>
      </c>
      <c r="N236" s="426">
        <v>0</v>
      </c>
      <c r="O236" s="270"/>
      <c r="P236" s="270"/>
      <c r="Q236" s="270"/>
    </row>
    <row r="237" spans="1:17" s="2" customFormat="1" ht="21.75" customHeight="1">
      <c r="A237" s="420">
        <v>2843</v>
      </c>
      <c r="B237" s="46">
        <v>8</v>
      </c>
      <c r="C237" s="271">
        <v>4</v>
      </c>
      <c r="D237" s="271">
        <v>3</v>
      </c>
      <c r="E237" s="423" t="s">
        <v>221</v>
      </c>
      <c r="F237" s="424">
        <f t="shared" si="10"/>
        <v>0</v>
      </c>
      <c r="G237" s="426">
        <v>0</v>
      </c>
      <c r="H237" s="426">
        <v>0</v>
      </c>
      <c r="I237" s="424">
        <f t="shared" si="11"/>
        <v>0</v>
      </c>
      <c r="J237" s="426">
        <v>0</v>
      </c>
      <c r="K237" s="426">
        <v>0</v>
      </c>
      <c r="L237" s="426">
        <f t="shared" si="12"/>
        <v>0</v>
      </c>
      <c r="M237" s="426">
        <v>0</v>
      </c>
      <c r="N237" s="426">
        <v>0</v>
      </c>
      <c r="O237" s="270"/>
      <c r="P237" s="270"/>
      <c r="Q237" s="270"/>
    </row>
    <row r="238" spans="1:17" s="2" customFormat="1" ht="20.25" customHeight="1">
      <c r="A238" s="420">
        <v>2850</v>
      </c>
      <c r="B238" s="431">
        <v>8</v>
      </c>
      <c r="C238" s="432">
        <v>5</v>
      </c>
      <c r="D238" s="432">
        <v>0</v>
      </c>
      <c r="E238" s="429" t="s">
        <v>224</v>
      </c>
      <c r="F238" s="424">
        <f t="shared" si="10"/>
        <v>0</v>
      </c>
      <c r="G238" s="426">
        <v>0</v>
      </c>
      <c r="H238" s="426">
        <v>0</v>
      </c>
      <c r="I238" s="424">
        <f t="shared" si="11"/>
        <v>0</v>
      </c>
      <c r="J238" s="426">
        <v>0</v>
      </c>
      <c r="K238" s="426">
        <v>0</v>
      </c>
      <c r="L238" s="426">
        <f t="shared" si="12"/>
        <v>0</v>
      </c>
      <c r="M238" s="426">
        <v>0</v>
      </c>
      <c r="N238" s="426">
        <v>0</v>
      </c>
      <c r="O238" s="270"/>
      <c r="P238" s="270"/>
      <c r="Q238" s="270"/>
    </row>
    <row r="239" spans="1:17" s="2" customFormat="1" ht="0.75" customHeight="1" hidden="1">
      <c r="A239" s="420" t="s">
        <v>447</v>
      </c>
      <c r="B239" s="46" t="s">
        <v>447</v>
      </c>
      <c r="C239" s="271" t="s">
        <v>447</v>
      </c>
      <c r="D239" s="271" t="s">
        <v>447</v>
      </c>
      <c r="E239" s="423" t="s">
        <v>315</v>
      </c>
      <c r="F239" s="424">
        <f t="shared" si="10"/>
        <v>0</v>
      </c>
      <c r="G239" s="426">
        <v>0</v>
      </c>
      <c r="H239" s="426">
        <v>0</v>
      </c>
      <c r="I239" s="424">
        <f t="shared" si="11"/>
        <v>0</v>
      </c>
      <c r="J239" s="426">
        <v>0</v>
      </c>
      <c r="K239" s="426">
        <v>0</v>
      </c>
      <c r="L239" s="426">
        <f t="shared" si="12"/>
        <v>0</v>
      </c>
      <c r="M239" s="426">
        <v>0</v>
      </c>
      <c r="N239" s="426">
        <v>0</v>
      </c>
      <c r="O239" s="270"/>
      <c r="P239" s="270"/>
      <c r="Q239" s="270"/>
    </row>
    <row r="240" spans="1:17" s="2" customFormat="1" ht="23.25" customHeight="1" hidden="1">
      <c r="A240" s="420">
        <v>2851</v>
      </c>
      <c r="B240" s="46">
        <v>8</v>
      </c>
      <c r="C240" s="271">
        <v>5</v>
      </c>
      <c r="D240" s="271">
        <v>1</v>
      </c>
      <c r="E240" s="423" t="s">
        <v>224</v>
      </c>
      <c r="F240" s="424">
        <f t="shared" si="10"/>
        <v>0</v>
      </c>
      <c r="G240" s="426">
        <v>0</v>
      </c>
      <c r="H240" s="426">
        <v>0</v>
      </c>
      <c r="I240" s="424">
        <f t="shared" si="11"/>
        <v>0</v>
      </c>
      <c r="J240" s="426">
        <v>0</v>
      </c>
      <c r="K240" s="426">
        <v>0</v>
      </c>
      <c r="L240" s="426">
        <f t="shared" si="12"/>
        <v>0</v>
      </c>
      <c r="M240" s="426">
        <v>0</v>
      </c>
      <c r="N240" s="426">
        <v>0</v>
      </c>
      <c r="O240" s="270"/>
      <c r="P240" s="270"/>
      <c r="Q240" s="270"/>
    </row>
    <row r="241" spans="1:17" s="2" customFormat="1" ht="21" customHeight="1">
      <c r="A241" s="420">
        <v>2860</v>
      </c>
      <c r="B241" s="431">
        <v>8</v>
      </c>
      <c r="C241" s="432">
        <v>6</v>
      </c>
      <c r="D241" s="432">
        <v>0</v>
      </c>
      <c r="E241" s="429" t="s">
        <v>225</v>
      </c>
      <c r="F241" s="424">
        <f t="shared" si="10"/>
        <v>0</v>
      </c>
      <c r="G241" s="426">
        <v>0</v>
      </c>
      <c r="H241" s="426">
        <v>0</v>
      </c>
      <c r="I241" s="424">
        <f t="shared" si="11"/>
        <v>0</v>
      </c>
      <c r="J241" s="426">
        <v>0</v>
      </c>
      <c r="K241" s="426">
        <v>0</v>
      </c>
      <c r="L241" s="426">
        <f t="shared" si="12"/>
        <v>0</v>
      </c>
      <c r="M241" s="426">
        <v>0</v>
      </c>
      <c r="N241" s="426">
        <v>0</v>
      </c>
      <c r="O241" s="270"/>
      <c r="P241" s="270"/>
      <c r="Q241" s="270"/>
    </row>
    <row r="242" spans="1:17" s="2" customFormat="1" ht="12.75" customHeight="1" hidden="1">
      <c r="A242" s="420" t="s">
        <v>447</v>
      </c>
      <c r="B242" s="46" t="s">
        <v>447</v>
      </c>
      <c r="C242" s="271" t="s">
        <v>447</v>
      </c>
      <c r="D242" s="271" t="s">
        <v>447</v>
      </c>
      <c r="E242" s="423" t="s">
        <v>315</v>
      </c>
      <c r="F242" s="424">
        <f t="shared" si="10"/>
        <v>0</v>
      </c>
      <c r="G242" s="426"/>
      <c r="H242" s="426"/>
      <c r="I242" s="424">
        <f t="shared" si="11"/>
        <v>0</v>
      </c>
      <c r="J242" s="426">
        <v>0</v>
      </c>
      <c r="K242" s="426">
        <v>0</v>
      </c>
      <c r="L242" s="426">
        <f t="shared" si="12"/>
        <v>0</v>
      </c>
      <c r="M242" s="426">
        <v>0</v>
      </c>
      <c r="N242" s="426">
        <v>0</v>
      </c>
      <c r="O242" s="270"/>
      <c r="P242" s="270"/>
      <c r="Q242" s="270"/>
    </row>
    <row r="243" spans="1:17" s="2" customFormat="1" ht="24.75" customHeight="1" hidden="1">
      <c r="A243" s="420">
        <v>2861</v>
      </c>
      <c r="B243" s="46">
        <v>8</v>
      </c>
      <c r="C243" s="271">
        <v>6</v>
      </c>
      <c r="D243" s="271">
        <v>1</v>
      </c>
      <c r="E243" s="423" t="s">
        <v>225</v>
      </c>
      <c r="F243" s="424">
        <f t="shared" si="10"/>
        <v>0</v>
      </c>
      <c r="G243" s="426"/>
      <c r="H243" s="426"/>
      <c r="I243" s="424">
        <f t="shared" si="11"/>
        <v>0</v>
      </c>
      <c r="J243" s="426">
        <v>0</v>
      </c>
      <c r="K243" s="426">
        <v>0</v>
      </c>
      <c r="L243" s="426">
        <f t="shared" si="12"/>
        <v>0</v>
      </c>
      <c r="M243" s="426">
        <v>0</v>
      </c>
      <c r="N243" s="426">
        <v>0</v>
      </c>
      <c r="O243" s="270"/>
      <c r="P243" s="270"/>
      <c r="Q243" s="270"/>
    </row>
    <row r="244" spans="1:17" s="2" customFormat="1" ht="35.25" customHeight="1">
      <c r="A244" s="420">
        <v>2900</v>
      </c>
      <c r="B244" s="46">
        <v>9</v>
      </c>
      <c r="C244" s="271">
        <v>0</v>
      </c>
      <c r="D244" s="271">
        <v>0</v>
      </c>
      <c r="E244" s="423" t="s">
        <v>337</v>
      </c>
      <c r="F244" s="424">
        <f t="shared" si="10"/>
        <v>26686.8</v>
      </c>
      <c r="G244" s="426">
        <f>+G246+G250+G254+G258+G262+G266+G269+G272</f>
        <v>11095.8</v>
      </c>
      <c r="H244" s="426">
        <v>15591</v>
      </c>
      <c r="I244" s="424">
        <f t="shared" si="11"/>
        <v>69630.8</v>
      </c>
      <c r="J244" s="426">
        <v>9295.8</v>
      </c>
      <c r="K244" s="426">
        <v>60335</v>
      </c>
      <c r="L244" s="426">
        <f t="shared" si="12"/>
        <v>15199.007</v>
      </c>
      <c r="M244" s="424">
        <v>5100.91</v>
      </c>
      <c r="N244" s="424">
        <v>10098.097</v>
      </c>
      <c r="O244" s="270"/>
      <c r="P244" s="270"/>
      <c r="Q244" s="270"/>
    </row>
    <row r="245" spans="1:17" s="2" customFormat="1" ht="12.75" customHeight="1" hidden="1">
      <c r="A245" s="420" t="s">
        <v>447</v>
      </c>
      <c r="B245" s="46" t="s">
        <v>447</v>
      </c>
      <c r="C245" s="271" t="s">
        <v>447</v>
      </c>
      <c r="D245" s="271" t="s">
        <v>447</v>
      </c>
      <c r="E245" s="423" t="s">
        <v>311</v>
      </c>
      <c r="F245" s="424">
        <f t="shared" si="10"/>
        <v>0</v>
      </c>
      <c r="G245" s="426"/>
      <c r="H245" s="426"/>
      <c r="I245" s="424">
        <f t="shared" si="11"/>
        <v>6301</v>
      </c>
      <c r="J245" s="426">
        <v>6051</v>
      </c>
      <c r="K245" s="426">
        <v>250</v>
      </c>
      <c r="L245" s="426">
        <f t="shared" si="12"/>
        <v>0</v>
      </c>
      <c r="M245" s="424">
        <v>0</v>
      </c>
      <c r="N245" s="426">
        <v>0</v>
      </c>
      <c r="O245" s="270"/>
      <c r="P245" s="270"/>
      <c r="Q245" s="270"/>
    </row>
    <row r="246" spans="1:17" s="2" customFormat="1" ht="22.5" customHeight="1">
      <c r="A246" s="420">
        <v>2910</v>
      </c>
      <c r="B246" s="431">
        <v>9</v>
      </c>
      <c r="C246" s="432">
        <v>1</v>
      </c>
      <c r="D246" s="432">
        <v>0</v>
      </c>
      <c r="E246" s="429" t="s">
        <v>389</v>
      </c>
      <c r="F246" s="424">
        <f t="shared" si="10"/>
        <v>23186.8</v>
      </c>
      <c r="G246" s="426">
        <v>7595.8</v>
      </c>
      <c r="H246" s="426">
        <v>15591</v>
      </c>
      <c r="I246" s="424">
        <f t="shared" si="11"/>
        <v>68130.8</v>
      </c>
      <c r="J246" s="426">
        <v>7795.8</v>
      </c>
      <c r="K246" s="426">
        <v>60335</v>
      </c>
      <c r="L246" s="426">
        <f t="shared" si="12"/>
        <v>15199.007</v>
      </c>
      <c r="M246" s="424">
        <v>5100.91</v>
      </c>
      <c r="N246" s="426">
        <v>10098.097</v>
      </c>
      <c r="O246" s="270"/>
      <c r="P246" s="270"/>
      <c r="Q246" s="270"/>
    </row>
    <row r="247" spans="1:17" s="2" customFormat="1" ht="12.75" customHeight="1" hidden="1">
      <c r="A247" s="420" t="s">
        <v>447</v>
      </c>
      <c r="B247" s="46" t="s">
        <v>447</v>
      </c>
      <c r="C247" s="271" t="s">
        <v>447</v>
      </c>
      <c r="D247" s="271" t="s">
        <v>447</v>
      </c>
      <c r="E247" s="423" t="s">
        <v>315</v>
      </c>
      <c r="F247" s="424">
        <f t="shared" si="10"/>
        <v>0</v>
      </c>
      <c r="G247" s="426"/>
      <c r="H247" s="426"/>
      <c r="I247" s="424">
        <f t="shared" si="11"/>
        <v>6301</v>
      </c>
      <c r="J247" s="426">
        <v>6051</v>
      </c>
      <c r="K247" s="426">
        <v>250</v>
      </c>
      <c r="L247" s="426">
        <f t="shared" si="12"/>
        <v>1227.298</v>
      </c>
      <c r="M247" s="424">
        <v>1227.298</v>
      </c>
      <c r="N247" s="426">
        <v>0</v>
      </c>
      <c r="O247" s="270"/>
      <c r="P247" s="270"/>
      <c r="Q247" s="270"/>
    </row>
    <row r="248" spans="1:17" s="2" customFormat="1" ht="21" customHeight="1">
      <c r="A248" s="420">
        <v>2911</v>
      </c>
      <c r="B248" s="46">
        <v>9</v>
      </c>
      <c r="C248" s="271">
        <v>1</v>
      </c>
      <c r="D248" s="271">
        <v>1</v>
      </c>
      <c r="E248" s="423" t="s">
        <v>390</v>
      </c>
      <c r="F248" s="424">
        <f t="shared" si="10"/>
        <v>23186.8</v>
      </c>
      <c r="G248" s="426">
        <v>7595.8</v>
      </c>
      <c r="H248" s="426">
        <v>15591</v>
      </c>
      <c r="I248" s="424">
        <f t="shared" si="11"/>
        <v>68130.8</v>
      </c>
      <c r="J248" s="426">
        <v>7795.8</v>
      </c>
      <c r="K248" s="426">
        <v>60335</v>
      </c>
      <c r="L248" s="426">
        <f t="shared" si="12"/>
        <v>15199.007</v>
      </c>
      <c r="M248" s="424">
        <v>5100.91</v>
      </c>
      <c r="N248" s="426">
        <v>10098.097</v>
      </c>
      <c r="O248" s="270"/>
      <c r="P248" s="270"/>
      <c r="Q248" s="270"/>
    </row>
    <row r="249" spans="1:17" s="2" customFormat="1" ht="13.5" customHeight="1">
      <c r="A249" s="420">
        <v>2912</v>
      </c>
      <c r="B249" s="46">
        <v>9</v>
      </c>
      <c r="C249" s="271">
        <v>1</v>
      </c>
      <c r="D249" s="271">
        <v>2</v>
      </c>
      <c r="E249" s="423" t="s">
        <v>568</v>
      </c>
      <c r="F249" s="424">
        <f t="shared" si="10"/>
        <v>0</v>
      </c>
      <c r="G249" s="426">
        <v>0</v>
      </c>
      <c r="H249" s="426"/>
      <c r="I249" s="424">
        <f t="shared" si="11"/>
        <v>0</v>
      </c>
      <c r="J249" s="426">
        <v>0</v>
      </c>
      <c r="K249" s="426">
        <v>0</v>
      </c>
      <c r="L249" s="426">
        <f t="shared" si="12"/>
        <v>0</v>
      </c>
      <c r="M249" s="424">
        <v>0</v>
      </c>
      <c r="N249" s="426">
        <v>0</v>
      </c>
      <c r="O249" s="270"/>
      <c r="P249" s="270"/>
      <c r="Q249" s="270"/>
    </row>
    <row r="250" spans="1:17" s="2" customFormat="1" ht="12.75" customHeight="1">
      <c r="A250" s="420">
        <v>2920</v>
      </c>
      <c r="B250" s="431">
        <v>9</v>
      </c>
      <c r="C250" s="432">
        <v>2</v>
      </c>
      <c r="D250" s="432">
        <v>0</v>
      </c>
      <c r="E250" s="429" t="s">
        <v>569</v>
      </c>
      <c r="F250" s="424">
        <f t="shared" si="10"/>
        <v>3500</v>
      </c>
      <c r="G250" s="426">
        <v>3500</v>
      </c>
      <c r="H250" s="426">
        <v>0</v>
      </c>
      <c r="I250" s="424">
        <f t="shared" si="11"/>
        <v>1500</v>
      </c>
      <c r="J250" s="426">
        <v>1500</v>
      </c>
      <c r="K250" s="426">
        <v>0</v>
      </c>
      <c r="L250" s="426">
        <f t="shared" si="12"/>
        <v>0</v>
      </c>
      <c r="M250" s="424">
        <v>0</v>
      </c>
      <c r="N250" s="426">
        <v>0</v>
      </c>
      <c r="O250" s="270"/>
      <c r="P250" s="270"/>
      <c r="Q250" s="270"/>
    </row>
    <row r="251" spans="1:17" s="2" customFormat="1" ht="12.75" customHeight="1" hidden="1">
      <c r="A251" s="420" t="s">
        <v>447</v>
      </c>
      <c r="B251" s="46" t="s">
        <v>447</v>
      </c>
      <c r="C251" s="271" t="s">
        <v>447</v>
      </c>
      <c r="D251" s="271" t="s">
        <v>447</v>
      </c>
      <c r="E251" s="423" t="s">
        <v>315</v>
      </c>
      <c r="F251" s="424">
        <f t="shared" si="10"/>
        <v>0</v>
      </c>
      <c r="G251" s="426">
        <v>0</v>
      </c>
      <c r="H251" s="426"/>
      <c r="I251" s="424">
        <f t="shared" si="11"/>
        <v>0</v>
      </c>
      <c r="J251" s="426">
        <v>0</v>
      </c>
      <c r="K251" s="426">
        <v>0</v>
      </c>
      <c r="L251" s="426">
        <f t="shared" si="12"/>
        <v>0</v>
      </c>
      <c r="M251" s="426">
        <v>0</v>
      </c>
      <c r="N251" s="426">
        <v>0</v>
      </c>
      <c r="O251" s="270"/>
      <c r="P251" s="270"/>
      <c r="Q251" s="270"/>
    </row>
    <row r="252" spans="1:17" s="2" customFormat="1" ht="13.5" customHeight="1" hidden="1">
      <c r="A252" s="420">
        <v>2921</v>
      </c>
      <c r="B252" s="46">
        <v>9</v>
      </c>
      <c r="C252" s="271">
        <v>2</v>
      </c>
      <c r="D252" s="271">
        <v>1</v>
      </c>
      <c r="E252" s="423" t="s">
        <v>570</v>
      </c>
      <c r="F252" s="424">
        <f t="shared" si="10"/>
        <v>0</v>
      </c>
      <c r="G252" s="426">
        <v>0</v>
      </c>
      <c r="H252" s="426"/>
      <c r="I252" s="424">
        <f t="shared" si="11"/>
        <v>0</v>
      </c>
      <c r="J252" s="426">
        <v>0</v>
      </c>
      <c r="K252" s="426">
        <v>0</v>
      </c>
      <c r="L252" s="426">
        <f t="shared" si="12"/>
        <v>0</v>
      </c>
      <c r="M252" s="426">
        <v>0</v>
      </c>
      <c r="N252" s="426">
        <v>0</v>
      </c>
      <c r="O252" s="270"/>
      <c r="P252" s="270"/>
      <c r="Q252" s="270"/>
    </row>
    <row r="253" spans="1:17" s="2" customFormat="1" ht="17.25" customHeight="1">
      <c r="A253" s="420">
        <v>2922</v>
      </c>
      <c r="B253" s="46">
        <v>9</v>
      </c>
      <c r="C253" s="271">
        <v>2</v>
      </c>
      <c r="D253" s="271">
        <v>2</v>
      </c>
      <c r="E253" s="423" t="s">
        <v>571</v>
      </c>
      <c r="F253" s="424">
        <f t="shared" si="10"/>
        <v>3500</v>
      </c>
      <c r="G253" s="426">
        <v>3500</v>
      </c>
      <c r="H253" s="426">
        <v>0</v>
      </c>
      <c r="I253" s="424">
        <f t="shared" si="11"/>
        <v>1500</v>
      </c>
      <c r="J253" s="426">
        <v>1500</v>
      </c>
      <c r="K253" s="426">
        <v>0</v>
      </c>
      <c r="L253" s="426">
        <f t="shared" si="12"/>
        <v>0</v>
      </c>
      <c r="M253" s="426">
        <v>0</v>
      </c>
      <c r="N253" s="426">
        <v>0</v>
      </c>
      <c r="O253" s="270"/>
      <c r="P253" s="270"/>
      <c r="Q253" s="270"/>
    </row>
    <row r="254" spans="1:17" s="2" customFormat="1" ht="1.5" customHeight="1">
      <c r="A254" s="420">
        <v>2930</v>
      </c>
      <c r="B254" s="431">
        <v>9</v>
      </c>
      <c r="C254" s="432">
        <v>3</v>
      </c>
      <c r="D254" s="432">
        <v>0</v>
      </c>
      <c r="E254" s="429" t="s">
        <v>572</v>
      </c>
      <c r="F254" s="424">
        <f t="shared" si="10"/>
        <v>0</v>
      </c>
      <c r="G254" s="426">
        <v>0</v>
      </c>
      <c r="H254" s="426">
        <v>0</v>
      </c>
      <c r="I254" s="424">
        <f t="shared" si="11"/>
        <v>0</v>
      </c>
      <c r="J254" s="426">
        <v>0</v>
      </c>
      <c r="K254" s="426">
        <v>0</v>
      </c>
      <c r="L254" s="426">
        <f t="shared" si="12"/>
        <v>0</v>
      </c>
      <c r="M254" s="426">
        <v>0</v>
      </c>
      <c r="N254" s="426">
        <v>0</v>
      </c>
      <c r="O254" s="270"/>
      <c r="P254" s="270"/>
      <c r="Q254" s="270"/>
    </row>
    <row r="255" spans="1:17" s="2" customFormat="1" ht="12.75" customHeight="1" hidden="1">
      <c r="A255" s="420" t="s">
        <v>447</v>
      </c>
      <c r="B255" s="46" t="s">
        <v>447</v>
      </c>
      <c r="C255" s="271" t="s">
        <v>447</v>
      </c>
      <c r="D255" s="271" t="s">
        <v>447</v>
      </c>
      <c r="E255" s="423" t="s">
        <v>315</v>
      </c>
      <c r="F255" s="424">
        <f t="shared" si="10"/>
        <v>0</v>
      </c>
      <c r="G255" s="426">
        <v>0</v>
      </c>
      <c r="H255" s="426"/>
      <c r="I255" s="424">
        <f t="shared" si="11"/>
        <v>0</v>
      </c>
      <c r="J255" s="426">
        <v>0</v>
      </c>
      <c r="K255" s="426">
        <v>0</v>
      </c>
      <c r="L255" s="426">
        <f t="shared" si="12"/>
        <v>0</v>
      </c>
      <c r="M255" s="426">
        <v>0</v>
      </c>
      <c r="N255" s="426">
        <v>0</v>
      </c>
      <c r="O255" s="270"/>
      <c r="P255" s="270"/>
      <c r="Q255" s="270"/>
    </row>
    <row r="256" spans="1:17" s="2" customFormat="1" ht="24.75" customHeight="1" hidden="1">
      <c r="A256" s="420">
        <v>2931</v>
      </c>
      <c r="B256" s="46">
        <v>9</v>
      </c>
      <c r="C256" s="271">
        <v>3</v>
      </c>
      <c r="D256" s="271">
        <v>1</v>
      </c>
      <c r="E256" s="423" t="s">
        <v>573</v>
      </c>
      <c r="F256" s="424">
        <f t="shared" si="10"/>
        <v>0</v>
      </c>
      <c r="G256" s="426">
        <v>0</v>
      </c>
      <c r="H256" s="426"/>
      <c r="I256" s="424">
        <f t="shared" si="11"/>
        <v>0</v>
      </c>
      <c r="J256" s="426">
        <v>0</v>
      </c>
      <c r="K256" s="426">
        <v>0</v>
      </c>
      <c r="L256" s="426">
        <f t="shared" si="12"/>
        <v>0</v>
      </c>
      <c r="M256" s="426">
        <v>0</v>
      </c>
      <c r="N256" s="426">
        <v>0</v>
      </c>
      <c r="O256" s="270"/>
      <c r="P256" s="270"/>
      <c r="Q256" s="270"/>
    </row>
    <row r="257" spans="1:17" s="2" customFormat="1" ht="12.75" customHeight="1" hidden="1">
      <c r="A257" s="420">
        <v>2932</v>
      </c>
      <c r="B257" s="46">
        <v>9</v>
      </c>
      <c r="C257" s="271">
        <v>3</v>
      </c>
      <c r="D257" s="271">
        <v>2</v>
      </c>
      <c r="E257" s="423" t="s">
        <v>574</v>
      </c>
      <c r="F257" s="424">
        <f t="shared" si="10"/>
        <v>0</v>
      </c>
      <c r="G257" s="426">
        <v>0</v>
      </c>
      <c r="H257" s="426">
        <v>0</v>
      </c>
      <c r="I257" s="424">
        <f t="shared" si="11"/>
        <v>0</v>
      </c>
      <c r="J257" s="426">
        <v>0</v>
      </c>
      <c r="K257" s="426">
        <v>0</v>
      </c>
      <c r="L257" s="426">
        <f t="shared" si="12"/>
        <v>0</v>
      </c>
      <c r="M257" s="426">
        <v>0</v>
      </c>
      <c r="N257" s="426">
        <v>0</v>
      </c>
      <c r="O257" s="270"/>
      <c r="P257" s="270"/>
      <c r="Q257" s="270"/>
    </row>
    <row r="258" spans="1:17" s="2" customFormat="1" ht="12.75" customHeight="1" hidden="1">
      <c r="A258" s="420">
        <v>2940</v>
      </c>
      <c r="B258" s="431">
        <v>9</v>
      </c>
      <c r="C258" s="432">
        <v>4</v>
      </c>
      <c r="D258" s="432">
        <v>0</v>
      </c>
      <c r="E258" s="429" t="s">
        <v>575</v>
      </c>
      <c r="F258" s="424">
        <f t="shared" si="10"/>
        <v>0</v>
      </c>
      <c r="G258" s="426">
        <v>0</v>
      </c>
      <c r="H258" s="426">
        <v>0</v>
      </c>
      <c r="I258" s="424">
        <f t="shared" si="11"/>
        <v>0</v>
      </c>
      <c r="J258" s="426">
        <v>0</v>
      </c>
      <c r="K258" s="426">
        <v>0</v>
      </c>
      <c r="L258" s="426">
        <f t="shared" si="12"/>
        <v>0</v>
      </c>
      <c r="M258" s="426">
        <v>0</v>
      </c>
      <c r="N258" s="426">
        <v>0</v>
      </c>
      <c r="O258" s="270"/>
      <c r="P258" s="270"/>
      <c r="Q258" s="270"/>
    </row>
    <row r="259" spans="1:17" s="2" customFormat="1" ht="12.75" customHeight="1" hidden="1">
      <c r="A259" s="420" t="s">
        <v>447</v>
      </c>
      <c r="B259" s="46" t="s">
        <v>447</v>
      </c>
      <c r="C259" s="271" t="s">
        <v>447</v>
      </c>
      <c r="D259" s="271" t="s">
        <v>447</v>
      </c>
      <c r="E259" s="423" t="s">
        <v>315</v>
      </c>
      <c r="F259" s="424">
        <f t="shared" si="10"/>
        <v>0</v>
      </c>
      <c r="G259" s="426">
        <v>0</v>
      </c>
      <c r="H259" s="426"/>
      <c r="I259" s="424">
        <f t="shared" si="11"/>
        <v>0</v>
      </c>
      <c r="J259" s="426">
        <v>0</v>
      </c>
      <c r="K259" s="426">
        <v>0</v>
      </c>
      <c r="L259" s="426">
        <f t="shared" si="12"/>
        <v>0</v>
      </c>
      <c r="M259" s="426">
        <v>0</v>
      </c>
      <c r="N259" s="426">
        <v>0</v>
      </c>
      <c r="O259" s="270"/>
      <c r="P259" s="270"/>
      <c r="Q259" s="270"/>
    </row>
    <row r="260" spans="1:17" s="2" customFormat="1" ht="12.75" customHeight="1" hidden="1">
      <c r="A260" s="420">
        <v>2941</v>
      </c>
      <c r="B260" s="46">
        <v>9</v>
      </c>
      <c r="C260" s="271">
        <v>4</v>
      </c>
      <c r="D260" s="271">
        <v>1</v>
      </c>
      <c r="E260" s="423" t="s">
        <v>576</v>
      </c>
      <c r="F260" s="424">
        <f t="shared" si="10"/>
        <v>0</v>
      </c>
      <c r="G260" s="426">
        <v>0</v>
      </c>
      <c r="H260" s="426">
        <v>0</v>
      </c>
      <c r="I260" s="424">
        <f t="shared" si="11"/>
        <v>0</v>
      </c>
      <c r="J260" s="426">
        <v>0</v>
      </c>
      <c r="K260" s="426">
        <v>0</v>
      </c>
      <c r="L260" s="426">
        <f t="shared" si="12"/>
        <v>0</v>
      </c>
      <c r="M260" s="426">
        <v>0</v>
      </c>
      <c r="N260" s="426">
        <v>0</v>
      </c>
      <c r="O260" s="270"/>
      <c r="P260" s="270"/>
      <c r="Q260" s="270"/>
    </row>
    <row r="261" spans="1:17" s="2" customFormat="1" ht="12.75" customHeight="1" hidden="1">
      <c r="A261" s="420">
        <v>2942</v>
      </c>
      <c r="B261" s="46">
        <v>9</v>
      </c>
      <c r="C261" s="271">
        <v>4</v>
      </c>
      <c r="D261" s="271">
        <v>2</v>
      </c>
      <c r="E261" s="423" t="s">
        <v>577</v>
      </c>
      <c r="F261" s="424">
        <f t="shared" si="10"/>
        <v>0</v>
      </c>
      <c r="G261" s="426">
        <v>0</v>
      </c>
      <c r="H261" s="426">
        <v>0</v>
      </c>
      <c r="I261" s="424">
        <f t="shared" si="11"/>
        <v>0</v>
      </c>
      <c r="J261" s="426">
        <v>0</v>
      </c>
      <c r="K261" s="426">
        <v>0</v>
      </c>
      <c r="L261" s="426">
        <f t="shared" si="12"/>
        <v>0</v>
      </c>
      <c r="M261" s="426">
        <v>0</v>
      </c>
      <c r="N261" s="426">
        <v>0</v>
      </c>
      <c r="O261" s="270"/>
      <c r="P261" s="270"/>
      <c r="Q261" s="270"/>
    </row>
    <row r="262" spans="1:17" s="2" customFormat="1" ht="21" customHeight="1" hidden="1">
      <c r="A262" s="420">
        <v>2950</v>
      </c>
      <c r="B262" s="431">
        <v>9</v>
      </c>
      <c r="C262" s="432">
        <v>5</v>
      </c>
      <c r="D262" s="432">
        <v>0</v>
      </c>
      <c r="E262" s="429" t="s">
        <v>578</v>
      </c>
      <c r="F262" s="424">
        <f t="shared" si="10"/>
        <v>0</v>
      </c>
      <c r="G262" s="426">
        <v>0</v>
      </c>
      <c r="H262" s="426">
        <v>0</v>
      </c>
      <c r="I262" s="424">
        <f t="shared" si="11"/>
        <v>0</v>
      </c>
      <c r="J262" s="426">
        <v>0</v>
      </c>
      <c r="K262" s="426">
        <v>0</v>
      </c>
      <c r="L262" s="426">
        <f t="shared" si="12"/>
        <v>0</v>
      </c>
      <c r="M262" s="426">
        <v>0</v>
      </c>
      <c r="N262" s="426">
        <v>0</v>
      </c>
      <c r="O262" s="270"/>
      <c r="P262" s="270"/>
      <c r="Q262" s="270"/>
    </row>
    <row r="263" spans="1:17" s="2" customFormat="1" ht="12.75" customHeight="1" hidden="1">
      <c r="A263" s="420" t="s">
        <v>447</v>
      </c>
      <c r="B263" s="46" t="s">
        <v>447</v>
      </c>
      <c r="C263" s="271" t="s">
        <v>447</v>
      </c>
      <c r="D263" s="271" t="s">
        <v>447</v>
      </c>
      <c r="E263" s="423" t="s">
        <v>315</v>
      </c>
      <c r="F263" s="424">
        <f t="shared" si="10"/>
        <v>0</v>
      </c>
      <c r="G263" s="426">
        <v>0</v>
      </c>
      <c r="H263" s="426"/>
      <c r="I263" s="424">
        <f t="shared" si="11"/>
        <v>0</v>
      </c>
      <c r="J263" s="426">
        <v>0</v>
      </c>
      <c r="K263" s="426">
        <v>0</v>
      </c>
      <c r="L263" s="426">
        <f t="shared" si="12"/>
        <v>0</v>
      </c>
      <c r="M263" s="426">
        <v>0</v>
      </c>
      <c r="N263" s="426">
        <v>0</v>
      </c>
      <c r="O263" s="270"/>
      <c r="P263" s="270"/>
      <c r="Q263" s="270"/>
    </row>
    <row r="264" spans="1:17" s="2" customFormat="1" ht="12.75" customHeight="1" hidden="1">
      <c r="A264" s="420">
        <v>2951</v>
      </c>
      <c r="B264" s="46">
        <v>9</v>
      </c>
      <c r="C264" s="271">
        <v>5</v>
      </c>
      <c r="D264" s="271">
        <v>1</v>
      </c>
      <c r="E264" s="423" t="s">
        <v>579</v>
      </c>
      <c r="F264" s="424">
        <f t="shared" si="10"/>
        <v>0</v>
      </c>
      <c r="G264" s="426">
        <v>0</v>
      </c>
      <c r="H264" s="426"/>
      <c r="I264" s="424">
        <f t="shared" si="11"/>
        <v>0</v>
      </c>
      <c r="J264" s="426">
        <v>0</v>
      </c>
      <c r="K264" s="426">
        <v>0</v>
      </c>
      <c r="L264" s="426">
        <f t="shared" si="12"/>
        <v>0</v>
      </c>
      <c r="M264" s="426">
        <v>0</v>
      </c>
      <c r="N264" s="426">
        <v>0</v>
      </c>
      <c r="O264" s="270"/>
      <c r="P264" s="270"/>
      <c r="Q264" s="270"/>
    </row>
    <row r="265" spans="1:17" s="2" customFormat="1" ht="12.75" customHeight="1" hidden="1">
      <c r="A265" s="420">
        <v>2952</v>
      </c>
      <c r="B265" s="46">
        <v>9</v>
      </c>
      <c r="C265" s="271">
        <v>5</v>
      </c>
      <c r="D265" s="271">
        <v>2</v>
      </c>
      <c r="E265" s="423" t="s">
        <v>580</v>
      </c>
      <c r="F265" s="424">
        <f t="shared" si="10"/>
        <v>0</v>
      </c>
      <c r="G265" s="426">
        <v>0</v>
      </c>
      <c r="H265" s="426"/>
      <c r="I265" s="424">
        <f t="shared" si="11"/>
        <v>0</v>
      </c>
      <c r="J265" s="426">
        <v>0</v>
      </c>
      <c r="K265" s="426">
        <v>0</v>
      </c>
      <c r="L265" s="426">
        <f t="shared" si="12"/>
        <v>0</v>
      </c>
      <c r="M265" s="426">
        <v>0</v>
      </c>
      <c r="N265" s="426">
        <v>0</v>
      </c>
      <c r="O265" s="270"/>
      <c r="P265" s="270"/>
      <c r="Q265" s="270"/>
    </row>
    <row r="266" spans="1:17" s="2" customFormat="1" ht="23.25" customHeight="1" hidden="1">
      <c r="A266" s="420">
        <v>2960</v>
      </c>
      <c r="B266" s="431">
        <v>9</v>
      </c>
      <c r="C266" s="432">
        <v>6</v>
      </c>
      <c r="D266" s="432">
        <v>0</v>
      </c>
      <c r="E266" s="429" t="s">
        <v>582</v>
      </c>
      <c r="F266" s="424">
        <f t="shared" si="10"/>
        <v>0</v>
      </c>
      <c r="G266" s="426">
        <v>0</v>
      </c>
      <c r="H266" s="426">
        <v>0</v>
      </c>
      <c r="I266" s="424">
        <f t="shared" si="11"/>
        <v>0</v>
      </c>
      <c r="J266" s="426">
        <v>0</v>
      </c>
      <c r="K266" s="426">
        <v>0</v>
      </c>
      <c r="L266" s="426">
        <f t="shared" si="12"/>
        <v>0</v>
      </c>
      <c r="M266" s="426">
        <v>0</v>
      </c>
      <c r="N266" s="426">
        <v>0</v>
      </c>
      <c r="O266" s="270"/>
      <c r="P266" s="270"/>
      <c r="Q266" s="270"/>
    </row>
    <row r="267" spans="1:17" s="2" customFormat="1" ht="12.75" customHeight="1" hidden="1">
      <c r="A267" s="420" t="s">
        <v>447</v>
      </c>
      <c r="B267" s="46" t="s">
        <v>447</v>
      </c>
      <c r="C267" s="271" t="s">
        <v>447</v>
      </c>
      <c r="D267" s="271" t="s">
        <v>447</v>
      </c>
      <c r="E267" s="423" t="s">
        <v>315</v>
      </c>
      <c r="F267" s="424">
        <f t="shared" si="10"/>
        <v>0</v>
      </c>
      <c r="G267" s="426">
        <v>0</v>
      </c>
      <c r="H267" s="426"/>
      <c r="I267" s="424">
        <f t="shared" si="11"/>
        <v>0</v>
      </c>
      <c r="J267" s="426">
        <v>0</v>
      </c>
      <c r="K267" s="426">
        <v>0</v>
      </c>
      <c r="L267" s="426">
        <f t="shared" si="12"/>
        <v>0</v>
      </c>
      <c r="M267" s="426">
        <v>0</v>
      </c>
      <c r="N267" s="426">
        <v>0</v>
      </c>
      <c r="O267" s="270"/>
      <c r="P267" s="270"/>
      <c r="Q267" s="270"/>
    </row>
    <row r="268" spans="1:17" s="2" customFormat="1" ht="24.75" customHeight="1" hidden="1">
      <c r="A268" s="420">
        <v>2961</v>
      </c>
      <c r="B268" s="46">
        <v>9</v>
      </c>
      <c r="C268" s="271">
        <v>6</v>
      </c>
      <c r="D268" s="271">
        <v>1</v>
      </c>
      <c r="E268" s="423" t="s">
        <v>582</v>
      </c>
      <c r="F268" s="424">
        <f t="shared" si="10"/>
        <v>0</v>
      </c>
      <c r="G268" s="426">
        <v>0</v>
      </c>
      <c r="H268" s="426"/>
      <c r="I268" s="424">
        <f t="shared" si="11"/>
        <v>0</v>
      </c>
      <c r="J268" s="426">
        <v>0</v>
      </c>
      <c r="K268" s="426">
        <v>0</v>
      </c>
      <c r="L268" s="426">
        <f t="shared" si="12"/>
        <v>0</v>
      </c>
      <c r="M268" s="426">
        <v>0</v>
      </c>
      <c r="N268" s="426">
        <v>0</v>
      </c>
      <c r="O268" s="270"/>
      <c r="P268" s="270"/>
      <c r="Q268" s="270"/>
    </row>
    <row r="269" spans="1:17" s="2" customFormat="1" ht="23.25" customHeight="1" hidden="1">
      <c r="A269" s="420">
        <v>2970</v>
      </c>
      <c r="B269" s="431">
        <v>9</v>
      </c>
      <c r="C269" s="432">
        <v>7</v>
      </c>
      <c r="D269" s="432">
        <v>0</v>
      </c>
      <c r="E269" s="429" t="s">
        <v>583</v>
      </c>
      <c r="F269" s="424">
        <f aca="true" t="shared" si="13" ref="F269:F306">+G269+H269</f>
        <v>0</v>
      </c>
      <c r="G269" s="426">
        <v>0</v>
      </c>
      <c r="H269" s="426">
        <v>0</v>
      </c>
      <c r="I269" s="424">
        <f aca="true" t="shared" si="14" ref="I269:I306">+J269+K269</f>
        <v>0</v>
      </c>
      <c r="J269" s="426">
        <v>0</v>
      </c>
      <c r="K269" s="426">
        <v>0</v>
      </c>
      <c r="L269" s="426">
        <f t="shared" si="12"/>
        <v>0</v>
      </c>
      <c r="M269" s="426">
        <v>0</v>
      </c>
      <c r="N269" s="426">
        <v>0</v>
      </c>
      <c r="O269" s="270"/>
      <c r="P269" s="270"/>
      <c r="Q269" s="270"/>
    </row>
    <row r="270" spans="1:17" s="2" customFormat="1" ht="12.75" customHeight="1" hidden="1">
      <c r="A270" s="420" t="s">
        <v>447</v>
      </c>
      <c r="B270" s="46" t="s">
        <v>447</v>
      </c>
      <c r="C270" s="271" t="s">
        <v>447</v>
      </c>
      <c r="D270" s="271" t="s">
        <v>447</v>
      </c>
      <c r="E270" s="423" t="s">
        <v>315</v>
      </c>
      <c r="F270" s="424">
        <f t="shared" si="13"/>
        <v>0</v>
      </c>
      <c r="G270" s="426">
        <v>0</v>
      </c>
      <c r="H270" s="426"/>
      <c r="I270" s="424">
        <f t="shared" si="14"/>
        <v>0</v>
      </c>
      <c r="J270" s="426">
        <v>0</v>
      </c>
      <c r="K270" s="426">
        <v>0</v>
      </c>
      <c r="L270" s="426">
        <f t="shared" si="12"/>
        <v>0</v>
      </c>
      <c r="M270" s="426">
        <v>0</v>
      </c>
      <c r="N270" s="426">
        <v>0</v>
      </c>
      <c r="O270" s="270"/>
      <c r="P270" s="270"/>
      <c r="Q270" s="270"/>
    </row>
    <row r="271" spans="1:17" s="2" customFormat="1" ht="27" customHeight="1" hidden="1">
      <c r="A271" s="420">
        <v>2971</v>
      </c>
      <c r="B271" s="46">
        <v>9</v>
      </c>
      <c r="C271" s="271">
        <v>7</v>
      </c>
      <c r="D271" s="271">
        <v>1</v>
      </c>
      <c r="E271" s="423" t="s">
        <v>583</v>
      </c>
      <c r="F271" s="424">
        <f t="shared" si="13"/>
        <v>0</v>
      </c>
      <c r="G271" s="426">
        <v>0</v>
      </c>
      <c r="H271" s="426"/>
      <c r="I271" s="424">
        <f t="shared" si="14"/>
        <v>0</v>
      </c>
      <c r="J271" s="426">
        <v>0</v>
      </c>
      <c r="K271" s="426">
        <v>0</v>
      </c>
      <c r="L271" s="426">
        <f t="shared" si="12"/>
        <v>0</v>
      </c>
      <c r="M271" s="426">
        <v>0</v>
      </c>
      <c r="N271" s="426">
        <v>0</v>
      </c>
      <c r="O271" s="270"/>
      <c r="P271" s="270"/>
      <c r="Q271" s="270"/>
    </row>
    <row r="272" spans="1:17" s="2" customFormat="1" ht="20.25" customHeight="1" hidden="1">
      <c r="A272" s="420">
        <v>2980</v>
      </c>
      <c r="B272" s="431">
        <v>9</v>
      </c>
      <c r="C272" s="432">
        <v>8</v>
      </c>
      <c r="D272" s="432">
        <v>0</v>
      </c>
      <c r="E272" s="429" t="s">
        <v>584</v>
      </c>
      <c r="F272" s="424">
        <f t="shared" si="13"/>
        <v>0</v>
      </c>
      <c r="G272" s="426">
        <v>0</v>
      </c>
      <c r="H272" s="426">
        <v>0</v>
      </c>
      <c r="I272" s="424">
        <f t="shared" si="14"/>
        <v>0</v>
      </c>
      <c r="J272" s="426">
        <v>0</v>
      </c>
      <c r="K272" s="426">
        <v>0</v>
      </c>
      <c r="L272" s="426">
        <f t="shared" si="12"/>
        <v>0</v>
      </c>
      <c r="M272" s="426">
        <v>0</v>
      </c>
      <c r="N272" s="426">
        <v>0</v>
      </c>
      <c r="O272" s="270"/>
      <c r="P272" s="270"/>
      <c r="Q272" s="270"/>
    </row>
    <row r="273" spans="1:17" s="2" customFormat="1" ht="12.75" customHeight="1" hidden="1">
      <c r="A273" s="420" t="s">
        <v>447</v>
      </c>
      <c r="B273" s="46" t="s">
        <v>447</v>
      </c>
      <c r="C273" s="271" t="s">
        <v>447</v>
      </c>
      <c r="D273" s="271" t="s">
        <v>447</v>
      </c>
      <c r="E273" s="423" t="s">
        <v>315</v>
      </c>
      <c r="F273" s="424">
        <f t="shared" si="13"/>
        <v>0</v>
      </c>
      <c r="G273" s="426">
        <v>0</v>
      </c>
      <c r="H273" s="426"/>
      <c r="I273" s="424">
        <f t="shared" si="14"/>
        <v>0</v>
      </c>
      <c r="J273" s="426">
        <v>0</v>
      </c>
      <c r="K273" s="426">
        <v>0</v>
      </c>
      <c r="L273" s="426">
        <f t="shared" si="12"/>
        <v>0</v>
      </c>
      <c r="M273" s="426">
        <v>0</v>
      </c>
      <c r="N273" s="426">
        <v>0</v>
      </c>
      <c r="O273" s="270"/>
      <c r="P273" s="270"/>
      <c r="Q273" s="270"/>
    </row>
    <row r="274" spans="1:17" s="2" customFormat="1" ht="12.75" customHeight="1" hidden="1">
      <c r="A274" s="420">
        <v>2981</v>
      </c>
      <c r="B274" s="46">
        <v>9</v>
      </c>
      <c r="C274" s="271">
        <v>8</v>
      </c>
      <c r="D274" s="271">
        <v>1</v>
      </c>
      <c r="E274" s="423" t="s">
        <v>584</v>
      </c>
      <c r="F274" s="424">
        <f t="shared" si="13"/>
        <v>0</v>
      </c>
      <c r="G274" s="426">
        <v>0</v>
      </c>
      <c r="H274" s="426"/>
      <c r="I274" s="424">
        <f t="shared" si="14"/>
        <v>0</v>
      </c>
      <c r="J274" s="426">
        <v>0</v>
      </c>
      <c r="K274" s="426">
        <v>0</v>
      </c>
      <c r="L274" s="426">
        <f t="shared" si="12"/>
        <v>0</v>
      </c>
      <c r="M274" s="426">
        <v>0</v>
      </c>
      <c r="N274" s="426">
        <v>0</v>
      </c>
      <c r="O274" s="270"/>
      <c r="P274" s="270"/>
      <c r="Q274" s="270"/>
    </row>
    <row r="275" spans="1:17" s="2" customFormat="1" ht="34.5" customHeight="1">
      <c r="A275" s="420">
        <v>3000</v>
      </c>
      <c r="B275" s="46">
        <v>10</v>
      </c>
      <c r="C275" s="271">
        <v>0</v>
      </c>
      <c r="D275" s="271">
        <v>0</v>
      </c>
      <c r="E275" s="423" t="s">
        <v>338</v>
      </c>
      <c r="F275" s="424">
        <f t="shared" si="13"/>
        <v>12300</v>
      </c>
      <c r="G275" s="426">
        <v>12300</v>
      </c>
      <c r="H275" s="426">
        <v>0</v>
      </c>
      <c r="I275" s="424">
        <f t="shared" si="14"/>
        <v>12300</v>
      </c>
      <c r="J275" s="426">
        <v>12300</v>
      </c>
      <c r="K275" s="426">
        <v>0</v>
      </c>
      <c r="L275" s="426">
        <f t="shared" si="12"/>
        <v>4680</v>
      </c>
      <c r="M275" s="426">
        <v>4680</v>
      </c>
      <c r="N275" s="426">
        <v>0</v>
      </c>
      <c r="O275" s="270"/>
      <c r="P275" s="270"/>
      <c r="Q275" s="270"/>
    </row>
    <row r="276" spans="1:17" s="2" customFormat="1" ht="12.75" customHeight="1" hidden="1">
      <c r="A276" s="420" t="s">
        <v>447</v>
      </c>
      <c r="B276" s="46" t="s">
        <v>447</v>
      </c>
      <c r="C276" s="271" t="s">
        <v>447</v>
      </c>
      <c r="D276" s="271" t="s">
        <v>447</v>
      </c>
      <c r="E276" s="423" t="s">
        <v>311</v>
      </c>
      <c r="F276" s="424">
        <f t="shared" si="13"/>
        <v>0</v>
      </c>
      <c r="G276" s="426"/>
      <c r="H276" s="426">
        <v>0</v>
      </c>
      <c r="I276" s="424">
        <f t="shared" si="14"/>
        <v>0</v>
      </c>
      <c r="J276" s="426">
        <v>0</v>
      </c>
      <c r="K276" s="426">
        <v>0</v>
      </c>
      <c r="L276" s="426">
        <f aca="true" t="shared" si="15" ref="L276:L310">+M276+N276</f>
        <v>0</v>
      </c>
      <c r="M276" s="426">
        <v>0</v>
      </c>
      <c r="N276" s="426">
        <v>0</v>
      </c>
      <c r="O276" s="270"/>
      <c r="P276" s="270"/>
      <c r="Q276" s="270"/>
    </row>
    <row r="277" spans="1:17" s="2" customFormat="1" ht="14.25" customHeight="1">
      <c r="A277" s="420">
        <v>3010</v>
      </c>
      <c r="B277" s="431">
        <v>10</v>
      </c>
      <c r="C277" s="432">
        <v>1</v>
      </c>
      <c r="D277" s="432">
        <v>0</v>
      </c>
      <c r="E277" s="429" t="s">
        <v>585</v>
      </c>
      <c r="F277" s="424">
        <f t="shared" si="13"/>
        <v>0</v>
      </c>
      <c r="G277" s="426">
        <v>0</v>
      </c>
      <c r="H277" s="426">
        <v>0</v>
      </c>
      <c r="I277" s="424">
        <f t="shared" si="14"/>
        <v>0</v>
      </c>
      <c r="J277" s="426">
        <v>0</v>
      </c>
      <c r="K277" s="426">
        <v>0</v>
      </c>
      <c r="L277" s="426">
        <f t="shared" si="15"/>
        <v>0</v>
      </c>
      <c r="M277" s="426">
        <v>0</v>
      </c>
      <c r="N277" s="426">
        <v>0</v>
      </c>
      <c r="O277" s="270"/>
      <c r="P277" s="270"/>
      <c r="Q277" s="270"/>
    </row>
    <row r="278" spans="1:17" s="2" customFormat="1" ht="12.75" customHeight="1" hidden="1">
      <c r="A278" s="420" t="s">
        <v>447</v>
      </c>
      <c r="B278" s="46" t="s">
        <v>447</v>
      </c>
      <c r="C278" s="271" t="s">
        <v>447</v>
      </c>
      <c r="D278" s="271" t="s">
        <v>447</v>
      </c>
      <c r="E278" s="423" t="s">
        <v>315</v>
      </c>
      <c r="F278" s="424">
        <f t="shared" si="13"/>
        <v>0</v>
      </c>
      <c r="G278" s="426"/>
      <c r="H278" s="426">
        <v>0</v>
      </c>
      <c r="I278" s="424">
        <f t="shared" si="14"/>
        <v>0</v>
      </c>
      <c r="J278" s="426">
        <v>0</v>
      </c>
      <c r="K278" s="426">
        <v>0</v>
      </c>
      <c r="L278" s="426">
        <f t="shared" si="15"/>
        <v>0</v>
      </c>
      <c r="M278" s="426">
        <v>0</v>
      </c>
      <c r="N278" s="426">
        <v>0</v>
      </c>
      <c r="O278" s="270"/>
      <c r="P278" s="270"/>
      <c r="Q278" s="270"/>
    </row>
    <row r="279" spans="1:17" s="2" customFormat="1" ht="12.75" customHeight="1" hidden="1">
      <c r="A279" s="420">
        <v>3011</v>
      </c>
      <c r="B279" s="46">
        <v>10</v>
      </c>
      <c r="C279" s="271">
        <v>1</v>
      </c>
      <c r="D279" s="271">
        <v>1</v>
      </c>
      <c r="E279" s="423" t="s">
        <v>586</v>
      </c>
      <c r="F279" s="424">
        <f t="shared" si="13"/>
        <v>0</v>
      </c>
      <c r="G279" s="426"/>
      <c r="H279" s="426">
        <v>0</v>
      </c>
      <c r="I279" s="424">
        <f t="shared" si="14"/>
        <v>0</v>
      </c>
      <c r="J279" s="426">
        <v>0</v>
      </c>
      <c r="K279" s="426">
        <v>0</v>
      </c>
      <c r="L279" s="426">
        <f t="shared" si="15"/>
        <v>0</v>
      </c>
      <c r="M279" s="426">
        <v>0</v>
      </c>
      <c r="N279" s="426">
        <v>0</v>
      </c>
      <c r="O279" s="270"/>
      <c r="P279" s="270"/>
      <c r="Q279" s="270"/>
    </row>
    <row r="280" spans="1:17" s="2" customFormat="1" ht="12.75" customHeight="1" hidden="1">
      <c r="A280" s="420">
        <v>3012</v>
      </c>
      <c r="B280" s="46">
        <v>10</v>
      </c>
      <c r="C280" s="271">
        <v>1</v>
      </c>
      <c r="D280" s="271">
        <v>2</v>
      </c>
      <c r="E280" s="423" t="s">
        <v>587</v>
      </c>
      <c r="F280" s="424">
        <f t="shared" si="13"/>
        <v>0</v>
      </c>
      <c r="G280" s="426"/>
      <c r="H280" s="426">
        <v>0</v>
      </c>
      <c r="I280" s="424">
        <f t="shared" si="14"/>
        <v>0</v>
      </c>
      <c r="J280" s="426">
        <v>0</v>
      </c>
      <c r="K280" s="426">
        <v>0</v>
      </c>
      <c r="L280" s="426">
        <f t="shared" si="15"/>
        <v>0</v>
      </c>
      <c r="M280" s="426">
        <v>0</v>
      </c>
      <c r="N280" s="426">
        <v>0</v>
      </c>
      <c r="O280" s="270"/>
      <c r="P280" s="270"/>
      <c r="Q280" s="270"/>
    </row>
    <row r="281" spans="1:17" s="2" customFormat="1" ht="9.75" customHeight="1">
      <c r="A281" s="420">
        <v>3020</v>
      </c>
      <c r="B281" s="431">
        <v>10</v>
      </c>
      <c r="C281" s="432">
        <v>2</v>
      </c>
      <c r="D281" s="432">
        <v>0</v>
      </c>
      <c r="E281" s="429" t="s">
        <v>588</v>
      </c>
      <c r="F281" s="424">
        <f t="shared" si="13"/>
        <v>0</v>
      </c>
      <c r="G281" s="426">
        <v>0</v>
      </c>
      <c r="H281" s="426">
        <v>0</v>
      </c>
      <c r="I281" s="424">
        <f t="shared" si="14"/>
        <v>0</v>
      </c>
      <c r="J281" s="426">
        <v>0</v>
      </c>
      <c r="K281" s="426">
        <v>0</v>
      </c>
      <c r="L281" s="426">
        <f t="shared" si="15"/>
        <v>0</v>
      </c>
      <c r="M281" s="426">
        <v>0</v>
      </c>
      <c r="N281" s="426">
        <v>0</v>
      </c>
      <c r="O281" s="270"/>
      <c r="P281" s="270"/>
      <c r="Q281" s="270"/>
    </row>
    <row r="282" spans="1:17" s="2" customFormat="1" ht="12.75" customHeight="1" hidden="1">
      <c r="A282" s="420" t="s">
        <v>447</v>
      </c>
      <c r="B282" s="46" t="s">
        <v>447</v>
      </c>
      <c r="C282" s="271" t="s">
        <v>447</v>
      </c>
      <c r="D282" s="271" t="s">
        <v>447</v>
      </c>
      <c r="E282" s="423" t="s">
        <v>315</v>
      </c>
      <c r="F282" s="424">
        <f t="shared" si="13"/>
        <v>0</v>
      </c>
      <c r="G282" s="426"/>
      <c r="H282" s="426">
        <v>0</v>
      </c>
      <c r="I282" s="424">
        <f t="shared" si="14"/>
        <v>0</v>
      </c>
      <c r="J282" s="426">
        <v>0</v>
      </c>
      <c r="K282" s="426">
        <v>0</v>
      </c>
      <c r="L282" s="426">
        <f t="shared" si="15"/>
        <v>0</v>
      </c>
      <c r="M282" s="426">
        <v>0</v>
      </c>
      <c r="N282" s="426">
        <v>0</v>
      </c>
      <c r="O282" s="270"/>
      <c r="P282" s="270"/>
      <c r="Q282" s="270"/>
    </row>
    <row r="283" spans="1:17" s="2" customFormat="1" ht="12.75" customHeight="1" hidden="1">
      <c r="A283" s="420">
        <v>3021</v>
      </c>
      <c r="B283" s="46">
        <v>10</v>
      </c>
      <c r="C283" s="271">
        <v>2</v>
      </c>
      <c r="D283" s="271">
        <v>1</v>
      </c>
      <c r="E283" s="423" t="s">
        <v>588</v>
      </c>
      <c r="F283" s="424">
        <f t="shared" si="13"/>
        <v>0</v>
      </c>
      <c r="G283" s="426"/>
      <c r="H283" s="426">
        <v>0</v>
      </c>
      <c r="I283" s="424">
        <f t="shared" si="14"/>
        <v>0</v>
      </c>
      <c r="J283" s="426">
        <v>0</v>
      </c>
      <c r="K283" s="426">
        <v>0</v>
      </c>
      <c r="L283" s="426">
        <f t="shared" si="15"/>
        <v>0</v>
      </c>
      <c r="M283" s="426">
        <v>0</v>
      </c>
      <c r="N283" s="426">
        <v>0</v>
      </c>
      <c r="O283" s="270"/>
      <c r="P283" s="270"/>
      <c r="Q283" s="270"/>
    </row>
    <row r="284" spans="1:17" s="2" customFormat="1" ht="12" customHeight="1">
      <c r="A284" s="420">
        <v>3030</v>
      </c>
      <c r="B284" s="431">
        <v>10</v>
      </c>
      <c r="C284" s="432">
        <v>3</v>
      </c>
      <c r="D284" s="432">
        <v>0</v>
      </c>
      <c r="E284" s="429" t="s">
        <v>589</v>
      </c>
      <c r="F284" s="424">
        <f t="shared" si="13"/>
        <v>4200</v>
      </c>
      <c r="G284" s="426">
        <v>4200</v>
      </c>
      <c r="H284" s="426">
        <v>0</v>
      </c>
      <c r="I284" s="424">
        <f t="shared" si="14"/>
        <v>4200</v>
      </c>
      <c r="J284" s="426">
        <v>4200</v>
      </c>
      <c r="K284" s="426">
        <v>0</v>
      </c>
      <c r="L284" s="426">
        <f t="shared" si="15"/>
        <v>1240</v>
      </c>
      <c r="M284" s="426">
        <v>1240</v>
      </c>
      <c r="N284" s="426">
        <v>0</v>
      </c>
      <c r="O284" s="270"/>
      <c r="P284" s="270"/>
      <c r="Q284" s="270"/>
    </row>
    <row r="285" spans="1:17" s="2" customFormat="1" ht="12.75">
      <c r="A285" s="420" t="s">
        <v>447</v>
      </c>
      <c r="B285" s="46" t="s">
        <v>447</v>
      </c>
      <c r="C285" s="271" t="s">
        <v>447</v>
      </c>
      <c r="D285" s="271" t="s">
        <v>447</v>
      </c>
      <c r="E285" s="423" t="s">
        <v>315</v>
      </c>
      <c r="F285" s="424">
        <f t="shared" si="13"/>
        <v>4200</v>
      </c>
      <c r="G285" s="426">
        <v>4200</v>
      </c>
      <c r="H285" s="426">
        <v>0</v>
      </c>
      <c r="I285" s="424">
        <f t="shared" si="14"/>
        <v>4200</v>
      </c>
      <c r="J285" s="426">
        <v>4200</v>
      </c>
      <c r="K285" s="426">
        <v>0</v>
      </c>
      <c r="L285" s="426">
        <f t="shared" si="15"/>
        <v>1240</v>
      </c>
      <c r="M285" s="426">
        <v>1240</v>
      </c>
      <c r="N285" s="426">
        <v>0</v>
      </c>
      <c r="O285" s="270"/>
      <c r="P285" s="270"/>
      <c r="Q285" s="270"/>
    </row>
    <row r="286" spans="1:17" s="2" customFormat="1" ht="12.75">
      <c r="A286" s="420">
        <v>3031</v>
      </c>
      <c r="B286" s="46">
        <v>10</v>
      </c>
      <c r="C286" s="271">
        <v>3</v>
      </c>
      <c r="D286" s="271">
        <v>1</v>
      </c>
      <c r="E286" s="423" t="s">
        <v>589</v>
      </c>
      <c r="F286" s="424">
        <f t="shared" si="13"/>
        <v>3900</v>
      </c>
      <c r="G286" s="426">
        <v>3900</v>
      </c>
      <c r="H286" s="426">
        <v>0</v>
      </c>
      <c r="I286" s="424">
        <f t="shared" si="14"/>
        <v>4200</v>
      </c>
      <c r="J286" s="426">
        <v>4200</v>
      </c>
      <c r="K286" s="426">
        <v>0</v>
      </c>
      <c r="L286" s="426">
        <f t="shared" si="15"/>
        <v>1240</v>
      </c>
      <c r="M286" s="426">
        <v>1240</v>
      </c>
      <c r="N286" s="426">
        <v>0</v>
      </c>
      <c r="O286" s="270"/>
      <c r="P286" s="270"/>
      <c r="Q286" s="270"/>
    </row>
    <row r="287" spans="1:17" s="2" customFormat="1" ht="12.75" customHeight="1">
      <c r="A287" s="420">
        <v>3040</v>
      </c>
      <c r="B287" s="431">
        <v>10</v>
      </c>
      <c r="C287" s="432">
        <v>4</v>
      </c>
      <c r="D287" s="432">
        <v>0</v>
      </c>
      <c r="E287" s="429" t="s">
        <v>590</v>
      </c>
      <c r="F287" s="424">
        <f t="shared" si="13"/>
        <v>3900</v>
      </c>
      <c r="G287" s="426">
        <v>3900</v>
      </c>
      <c r="H287" s="426">
        <v>0</v>
      </c>
      <c r="I287" s="424">
        <f t="shared" si="14"/>
        <v>3900</v>
      </c>
      <c r="J287" s="426">
        <v>3900</v>
      </c>
      <c r="K287" s="426">
        <v>0</v>
      </c>
      <c r="L287" s="426">
        <f t="shared" si="15"/>
        <v>1390</v>
      </c>
      <c r="M287" s="426">
        <v>1390</v>
      </c>
      <c r="N287" s="426">
        <v>0</v>
      </c>
      <c r="O287" s="270"/>
      <c r="P287" s="270"/>
      <c r="Q287" s="270"/>
    </row>
    <row r="288" spans="1:17" s="2" customFormat="1" ht="12.75" customHeight="1" hidden="1">
      <c r="A288" s="420" t="s">
        <v>447</v>
      </c>
      <c r="B288" s="46" t="s">
        <v>447</v>
      </c>
      <c r="C288" s="271" t="s">
        <v>447</v>
      </c>
      <c r="D288" s="271" t="s">
        <v>447</v>
      </c>
      <c r="E288" s="423" t="s">
        <v>315</v>
      </c>
      <c r="F288" s="424">
        <f t="shared" si="13"/>
        <v>0</v>
      </c>
      <c r="G288" s="426"/>
      <c r="H288" s="426">
        <v>0</v>
      </c>
      <c r="I288" s="424">
        <f t="shared" si="14"/>
        <v>0</v>
      </c>
      <c r="J288" s="426"/>
      <c r="K288" s="426">
        <v>0</v>
      </c>
      <c r="L288" s="426">
        <f t="shared" si="15"/>
        <v>0</v>
      </c>
      <c r="M288" s="426"/>
      <c r="N288" s="426">
        <v>0</v>
      </c>
      <c r="O288" s="270"/>
      <c r="P288" s="270"/>
      <c r="Q288" s="270"/>
    </row>
    <row r="289" spans="1:17" s="2" customFormat="1" ht="10.5" customHeight="1">
      <c r="A289" s="420">
        <v>3041</v>
      </c>
      <c r="B289" s="46">
        <v>10</v>
      </c>
      <c r="C289" s="271">
        <v>4</v>
      </c>
      <c r="D289" s="271">
        <v>1</v>
      </c>
      <c r="E289" s="423" t="s">
        <v>590</v>
      </c>
      <c r="F289" s="424">
        <f t="shared" si="13"/>
        <v>0</v>
      </c>
      <c r="G289" s="426"/>
      <c r="H289" s="426">
        <v>0</v>
      </c>
      <c r="I289" s="424">
        <f t="shared" si="14"/>
        <v>3900</v>
      </c>
      <c r="J289" s="426">
        <v>3900</v>
      </c>
      <c r="K289" s="426">
        <v>0</v>
      </c>
      <c r="L289" s="426">
        <f t="shared" si="15"/>
        <v>590</v>
      </c>
      <c r="M289" s="426">
        <v>590</v>
      </c>
      <c r="N289" s="426">
        <v>0</v>
      </c>
      <c r="O289" s="270"/>
      <c r="P289" s="270"/>
      <c r="Q289" s="270"/>
    </row>
    <row r="290" spans="1:17" s="2" customFormat="1" ht="10.5" customHeight="1">
      <c r="A290" s="420">
        <v>3050</v>
      </c>
      <c r="B290" s="431">
        <v>10</v>
      </c>
      <c r="C290" s="432">
        <v>5</v>
      </c>
      <c r="D290" s="432">
        <v>0</v>
      </c>
      <c r="E290" s="429" t="s">
        <v>591</v>
      </c>
      <c r="F290" s="424">
        <f t="shared" si="13"/>
        <v>0</v>
      </c>
      <c r="G290" s="426">
        <v>0</v>
      </c>
      <c r="H290" s="426">
        <v>0</v>
      </c>
      <c r="I290" s="424">
        <f t="shared" si="14"/>
        <v>0</v>
      </c>
      <c r="J290" s="426">
        <v>0</v>
      </c>
      <c r="K290" s="426">
        <v>0</v>
      </c>
      <c r="L290" s="426">
        <f t="shared" si="15"/>
        <v>1390</v>
      </c>
      <c r="M290" s="426">
        <v>1390</v>
      </c>
      <c r="N290" s="426">
        <v>0</v>
      </c>
      <c r="O290" s="270"/>
      <c r="P290" s="270"/>
      <c r="Q290" s="270"/>
    </row>
    <row r="291" spans="1:17" s="2" customFormat="1" ht="12.75" customHeight="1" hidden="1">
      <c r="A291" s="420" t="s">
        <v>447</v>
      </c>
      <c r="B291" s="46" t="s">
        <v>447</v>
      </c>
      <c r="C291" s="271" t="s">
        <v>447</v>
      </c>
      <c r="D291" s="271" t="s">
        <v>447</v>
      </c>
      <c r="E291" s="423" t="s">
        <v>315</v>
      </c>
      <c r="F291" s="424">
        <f t="shared" si="13"/>
        <v>0</v>
      </c>
      <c r="G291" s="426"/>
      <c r="H291" s="426">
        <v>0</v>
      </c>
      <c r="I291" s="424">
        <f t="shared" si="14"/>
        <v>0</v>
      </c>
      <c r="J291" s="426">
        <v>0</v>
      </c>
      <c r="K291" s="426">
        <v>0</v>
      </c>
      <c r="L291" s="426">
        <f t="shared" si="15"/>
        <v>0</v>
      </c>
      <c r="M291" s="426">
        <v>0</v>
      </c>
      <c r="N291" s="426">
        <v>0</v>
      </c>
      <c r="O291" s="270"/>
      <c r="P291" s="270"/>
      <c r="Q291" s="270"/>
    </row>
    <row r="292" spans="1:17" s="2" customFormat="1" ht="12.75" customHeight="1" hidden="1">
      <c r="A292" s="420">
        <v>3051</v>
      </c>
      <c r="B292" s="46">
        <v>10</v>
      </c>
      <c r="C292" s="271">
        <v>5</v>
      </c>
      <c r="D292" s="271">
        <v>1</v>
      </c>
      <c r="E292" s="423" t="s">
        <v>591</v>
      </c>
      <c r="F292" s="424">
        <f t="shared" si="13"/>
        <v>0</v>
      </c>
      <c r="G292" s="426"/>
      <c r="H292" s="426">
        <v>0</v>
      </c>
      <c r="I292" s="424">
        <f t="shared" si="14"/>
        <v>0</v>
      </c>
      <c r="J292" s="426">
        <v>0</v>
      </c>
      <c r="K292" s="426">
        <v>0</v>
      </c>
      <c r="L292" s="426">
        <f t="shared" si="15"/>
        <v>0</v>
      </c>
      <c r="M292" s="426">
        <v>0</v>
      </c>
      <c r="N292" s="426">
        <v>0</v>
      </c>
      <c r="O292" s="270"/>
      <c r="P292" s="270"/>
      <c r="Q292" s="270"/>
    </row>
    <row r="293" spans="1:17" s="2" customFormat="1" ht="12.75" customHeight="1">
      <c r="A293" s="420">
        <v>3060</v>
      </c>
      <c r="B293" s="431">
        <v>10</v>
      </c>
      <c r="C293" s="432">
        <v>6</v>
      </c>
      <c r="D293" s="432">
        <v>0</v>
      </c>
      <c r="E293" s="429" t="s">
        <v>592</v>
      </c>
      <c r="F293" s="424">
        <f t="shared" si="13"/>
        <v>0</v>
      </c>
      <c r="G293" s="426">
        <v>0</v>
      </c>
      <c r="H293" s="426">
        <v>0</v>
      </c>
      <c r="I293" s="424">
        <f t="shared" si="14"/>
        <v>0</v>
      </c>
      <c r="J293" s="426">
        <v>0</v>
      </c>
      <c r="K293" s="426">
        <v>0</v>
      </c>
      <c r="L293" s="426">
        <f t="shared" si="15"/>
        <v>0</v>
      </c>
      <c r="M293" s="426">
        <v>0</v>
      </c>
      <c r="N293" s="426">
        <v>0</v>
      </c>
      <c r="O293" s="270"/>
      <c r="P293" s="270"/>
      <c r="Q293" s="270"/>
    </row>
    <row r="294" spans="1:17" s="2" customFormat="1" ht="12.75" customHeight="1" hidden="1">
      <c r="A294" s="420" t="s">
        <v>447</v>
      </c>
      <c r="B294" s="46" t="s">
        <v>447</v>
      </c>
      <c r="C294" s="271" t="s">
        <v>447</v>
      </c>
      <c r="D294" s="271" t="s">
        <v>447</v>
      </c>
      <c r="E294" s="423" t="s">
        <v>315</v>
      </c>
      <c r="F294" s="424">
        <f t="shared" si="13"/>
        <v>0</v>
      </c>
      <c r="G294" s="426"/>
      <c r="H294" s="426">
        <v>0</v>
      </c>
      <c r="I294" s="424">
        <f t="shared" si="14"/>
        <v>0</v>
      </c>
      <c r="J294" s="426">
        <v>0</v>
      </c>
      <c r="K294" s="426">
        <v>0</v>
      </c>
      <c r="L294" s="426">
        <f t="shared" si="15"/>
        <v>0</v>
      </c>
      <c r="M294" s="426">
        <v>0</v>
      </c>
      <c r="N294" s="426">
        <v>0</v>
      </c>
      <c r="O294" s="270"/>
      <c r="P294" s="270"/>
      <c r="Q294" s="270"/>
    </row>
    <row r="295" spans="1:17" s="2" customFormat="1" ht="12.75" customHeight="1" hidden="1">
      <c r="A295" s="420">
        <v>3061</v>
      </c>
      <c r="B295" s="46">
        <v>10</v>
      </c>
      <c r="C295" s="271">
        <v>6</v>
      </c>
      <c r="D295" s="271">
        <v>1</v>
      </c>
      <c r="E295" s="423" t="s">
        <v>592</v>
      </c>
      <c r="F295" s="424">
        <f t="shared" si="13"/>
        <v>0</v>
      </c>
      <c r="G295" s="426"/>
      <c r="H295" s="426">
        <v>0</v>
      </c>
      <c r="I295" s="424">
        <f t="shared" si="14"/>
        <v>0</v>
      </c>
      <c r="J295" s="426">
        <v>0</v>
      </c>
      <c r="K295" s="426">
        <v>0</v>
      </c>
      <c r="L295" s="426">
        <f t="shared" si="15"/>
        <v>0</v>
      </c>
      <c r="M295" s="426">
        <v>0</v>
      </c>
      <c r="N295" s="426">
        <v>0</v>
      </c>
      <c r="O295" s="270"/>
      <c r="P295" s="270"/>
      <c r="Q295" s="270"/>
    </row>
    <row r="296" spans="1:17" s="2" customFormat="1" ht="22.5" customHeight="1">
      <c r="A296" s="420">
        <v>3070</v>
      </c>
      <c r="B296" s="431">
        <v>10</v>
      </c>
      <c r="C296" s="432">
        <v>7</v>
      </c>
      <c r="D296" s="432">
        <v>0</v>
      </c>
      <c r="E296" s="429" t="s">
        <v>593</v>
      </c>
      <c r="F296" s="424">
        <f t="shared" si="13"/>
        <v>4200</v>
      </c>
      <c r="G296" s="426">
        <v>4200</v>
      </c>
      <c r="H296" s="426">
        <v>0</v>
      </c>
      <c r="I296" s="424">
        <v>4200</v>
      </c>
      <c r="J296" s="426">
        <v>4200</v>
      </c>
      <c r="K296" s="426">
        <f>+K298</f>
        <v>0</v>
      </c>
      <c r="L296" s="426">
        <f t="shared" si="15"/>
        <v>2050</v>
      </c>
      <c r="M296" s="426">
        <v>2050</v>
      </c>
      <c r="N296" s="426">
        <f>+N298</f>
        <v>0</v>
      </c>
      <c r="O296" s="270"/>
      <c r="P296" s="270"/>
      <c r="Q296" s="270"/>
    </row>
    <row r="297" spans="1:17" s="2" customFormat="1" ht="12.75" customHeight="1" hidden="1">
      <c r="A297" s="420" t="s">
        <v>447</v>
      </c>
      <c r="B297" s="46" t="s">
        <v>447</v>
      </c>
      <c r="C297" s="271" t="s">
        <v>447</v>
      </c>
      <c r="D297" s="271" t="s">
        <v>447</v>
      </c>
      <c r="E297" s="423" t="s">
        <v>315</v>
      </c>
      <c r="F297" s="424">
        <f t="shared" si="13"/>
        <v>0</v>
      </c>
      <c r="G297" s="426"/>
      <c r="H297" s="426"/>
      <c r="I297" s="424">
        <f t="shared" si="14"/>
        <v>0</v>
      </c>
      <c r="J297" s="426">
        <v>0</v>
      </c>
      <c r="K297" s="426">
        <v>0</v>
      </c>
      <c r="L297" s="426">
        <f t="shared" si="15"/>
        <v>0</v>
      </c>
      <c r="M297" s="426">
        <v>0</v>
      </c>
      <c r="N297" s="426">
        <v>0</v>
      </c>
      <c r="O297" s="270"/>
      <c r="P297" s="270"/>
      <c r="Q297" s="270"/>
    </row>
    <row r="298" spans="1:17" s="2" customFormat="1" ht="26.25" customHeight="1">
      <c r="A298" s="420">
        <v>3071</v>
      </c>
      <c r="B298" s="46">
        <v>10</v>
      </c>
      <c r="C298" s="271">
        <v>7</v>
      </c>
      <c r="D298" s="271">
        <v>1</v>
      </c>
      <c r="E298" s="423" t="s">
        <v>593</v>
      </c>
      <c r="F298" s="424">
        <f t="shared" si="13"/>
        <v>4200</v>
      </c>
      <c r="G298" s="426">
        <v>4200</v>
      </c>
      <c r="H298" s="426">
        <v>0</v>
      </c>
      <c r="I298" s="424">
        <f t="shared" si="14"/>
        <v>4200</v>
      </c>
      <c r="J298" s="426">
        <v>4200</v>
      </c>
      <c r="K298" s="426">
        <v>0</v>
      </c>
      <c r="L298" s="426">
        <f t="shared" si="15"/>
        <v>2050</v>
      </c>
      <c r="M298" s="426">
        <v>2050</v>
      </c>
      <c r="N298" s="426">
        <v>0</v>
      </c>
      <c r="O298" s="270"/>
      <c r="P298" s="397"/>
      <c r="Q298" s="270"/>
    </row>
    <row r="299" spans="1:17" s="2" customFormat="1" ht="22.5" customHeight="1">
      <c r="A299" s="420">
        <v>3080</v>
      </c>
      <c r="B299" s="431">
        <v>10</v>
      </c>
      <c r="C299" s="432">
        <v>8</v>
      </c>
      <c r="D299" s="432">
        <v>0</v>
      </c>
      <c r="E299" s="429" t="s">
        <v>594</v>
      </c>
      <c r="F299" s="424">
        <f t="shared" si="13"/>
        <v>0</v>
      </c>
      <c r="G299" s="426">
        <v>0</v>
      </c>
      <c r="H299" s="426">
        <v>0</v>
      </c>
      <c r="I299" s="424">
        <f t="shared" si="14"/>
        <v>0</v>
      </c>
      <c r="J299" s="426">
        <v>0</v>
      </c>
      <c r="K299" s="426">
        <v>0</v>
      </c>
      <c r="L299" s="426">
        <f t="shared" si="15"/>
        <v>0</v>
      </c>
      <c r="M299" s="426">
        <v>0</v>
      </c>
      <c r="N299" s="426">
        <v>0</v>
      </c>
      <c r="O299" s="270"/>
      <c r="P299" s="270"/>
      <c r="Q299" s="270"/>
    </row>
    <row r="300" spans="1:17" s="2" customFormat="1" ht="12.75" customHeight="1" hidden="1">
      <c r="A300" s="420" t="s">
        <v>447</v>
      </c>
      <c r="B300" s="46" t="s">
        <v>447</v>
      </c>
      <c r="C300" s="271" t="s">
        <v>447</v>
      </c>
      <c r="D300" s="271" t="s">
        <v>447</v>
      </c>
      <c r="E300" s="423" t="s">
        <v>315</v>
      </c>
      <c r="F300" s="424">
        <f t="shared" si="13"/>
        <v>0</v>
      </c>
      <c r="G300" s="426"/>
      <c r="H300" s="426">
        <v>0</v>
      </c>
      <c r="I300" s="424">
        <f t="shared" si="14"/>
        <v>0</v>
      </c>
      <c r="J300" s="426">
        <v>0</v>
      </c>
      <c r="K300" s="426">
        <v>0</v>
      </c>
      <c r="L300" s="426">
        <f t="shared" si="15"/>
        <v>0</v>
      </c>
      <c r="M300" s="426">
        <v>0</v>
      </c>
      <c r="N300" s="426">
        <v>0</v>
      </c>
      <c r="O300" s="270"/>
      <c r="P300" s="270"/>
      <c r="Q300" s="270"/>
    </row>
    <row r="301" spans="1:17" s="2" customFormat="1" ht="21.75" customHeight="1" hidden="1">
      <c r="A301" s="420">
        <v>3081</v>
      </c>
      <c r="B301" s="46">
        <v>10</v>
      </c>
      <c r="C301" s="271">
        <v>8</v>
      </c>
      <c r="D301" s="271">
        <v>1</v>
      </c>
      <c r="E301" s="423" t="s">
        <v>594</v>
      </c>
      <c r="F301" s="424">
        <f t="shared" si="13"/>
        <v>0</v>
      </c>
      <c r="G301" s="426"/>
      <c r="H301" s="426">
        <v>0</v>
      </c>
      <c r="I301" s="424">
        <f t="shared" si="14"/>
        <v>0</v>
      </c>
      <c r="J301" s="426">
        <v>0</v>
      </c>
      <c r="K301" s="426">
        <v>0</v>
      </c>
      <c r="L301" s="426">
        <f t="shared" si="15"/>
        <v>0</v>
      </c>
      <c r="M301" s="426">
        <v>0</v>
      </c>
      <c r="N301" s="426">
        <v>0</v>
      </c>
      <c r="O301" s="270"/>
      <c r="P301" s="270"/>
      <c r="Q301" s="270"/>
    </row>
    <row r="302" spans="1:17" s="2" customFormat="1" ht="12.75" customHeight="1" hidden="1">
      <c r="A302" s="420" t="s">
        <v>447</v>
      </c>
      <c r="B302" s="46" t="s">
        <v>447</v>
      </c>
      <c r="C302" s="271" t="s">
        <v>447</v>
      </c>
      <c r="D302" s="271" t="s">
        <v>447</v>
      </c>
      <c r="E302" s="423" t="s">
        <v>315</v>
      </c>
      <c r="F302" s="424">
        <f t="shared" si="13"/>
        <v>0</v>
      </c>
      <c r="G302" s="426"/>
      <c r="H302" s="426">
        <v>0</v>
      </c>
      <c r="I302" s="424">
        <f t="shared" si="14"/>
        <v>0</v>
      </c>
      <c r="J302" s="426">
        <v>0</v>
      </c>
      <c r="K302" s="426">
        <v>0</v>
      </c>
      <c r="L302" s="426">
        <f t="shared" si="15"/>
        <v>0</v>
      </c>
      <c r="M302" s="426">
        <v>0</v>
      </c>
      <c r="N302" s="426">
        <v>0</v>
      </c>
      <c r="O302" s="270"/>
      <c r="P302" s="270"/>
      <c r="Q302" s="270"/>
    </row>
    <row r="303" spans="1:17" s="2" customFormat="1" ht="24" customHeight="1">
      <c r="A303" s="420">
        <v>3090</v>
      </c>
      <c r="B303" s="431">
        <v>10</v>
      </c>
      <c r="C303" s="432">
        <v>9</v>
      </c>
      <c r="D303" s="432">
        <v>0</v>
      </c>
      <c r="E303" s="429" t="s">
        <v>595</v>
      </c>
      <c r="F303" s="424">
        <f t="shared" si="13"/>
        <v>0</v>
      </c>
      <c r="G303" s="426">
        <v>0</v>
      </c>
      <c r="H303" s="426">
        <v>0</v>
      </c>
      <c r="I303" s="424">
        <f t="shared" si="14"/>
        <v>0</v>
      </c>
      <c r="J303" s="426">
        <v>0</v>
      </c>
      <c r="K303" s="426">
        <v>0</v>
      </c>
      <c r="L303" s="426">
        <f t="shared" si="15"/>
        <v>0</v>
      </c>
      <c r="M303" s="426">
        <v>0</v>
      </c>
      <c r="N303" s="426">
        <v>0</v>
      </c>
      <c r="O303" s="270"/>
      <c r="P303" s="270"/>
      <c r="Q303" s="270"/>
    </row>
    <row r="304" spans="1:17" s="2" customFormat="1" ht="12.75" customHeight="1" hidden="1">
      <c r="A304" s="420" t="s">
        <v>447</v>
      </c>
      <c r="B304" s="46" t="s">
        <v>447</v>
      </c>
      <c r="C304" s="271" t="s">
        <v>447</v>
      </c>
      <c r="D304" s="271" t="s">
        <v>447</v>
      </c>
      <c r="E304" s="423" t="s">
        <v>315</v>
      </c>
      <c r="F304" s="424">
        <f t="shared" si="13"/>
        <v>0</v>
      </c>
      <c r="G304" s="426"/>
      <c r="H304" s="426">
        <v>0</v>
      </c>
      <c r="I304" s="424">
        <f t="shared" si="14"/>
        <v>0</v>
      </c>
      <c r="J304" s="426">
        <v>0</v>
      </c>
      <c r="K304" s="426">
        <v>0</v>
      </c>
      <c r="L304" s="426">
        <f t="shared" si="15"/>
        <v>0</v>
      </c>
      <c r="M304" s="426">
        <v>0</v>
      </c>
      <c r="N304" s="426">
        <v>0</v>
      </c>
      <c r="O304" s="270"/>
      <c r="P304" s="270"/>
      <c r="Q304" s="270"/>
    </row>
    <row r="305" spans="1:17" s="2" customFormat="1" ht="24" customHeight="1" hidden="1">
      <c r="A305" s="420">
        <v>3091</v>
      </c>
      <c r="B305" s="46">
        <v>10</v>
      </c>
      <c r="C305" s="271">
        <v>9</v>
      </c>
      <c r="D305" s="271">
        <v>1</v>
      </c>
      <c r="E305" s="423" t="s">
        <v>595</v>
      </c>
      <c r="F305" s="424">
        <f t="shared" si="13"/>
        <v>0</v>
      </c>
      <c r="G305" s="426"/>
      <c r="H305" s="426">
        <v>0</v>
      </c>
      <c r="I305" s="424">
        <f t="shared" si="14"/>
        <v>0</v>
      </c>
      <c r="J305" s="426">
        <v>0</v>
      </c>
      <c r="K305" s="426">
        <v>0</v>
      </c>
      <c r="L305" s="426">
        <f t="shared" si="15"/>
        <v>0</v>
      </c>
      <c r="M305" s="426">
        <v>0</v>
      </c>
      <c r="N305" s="426">
        <v>0</v>
      </c>
      <c r="O305" s="270"/>
      <c r="P305" s="270"/>
      <c r="Q305" s="270"/>
    </row>
    <row r="306" spans="1:17" s="2" customFormat="1" ht="36" customHeight="1" hidden="1">
      <c r="A306" s="420">
        <v>3092</v>
      </c>
      <c r="B306" s="46">
        <v>10</v>
      </c>
      <c r="C306" s="271">
        <v>9</v>
      </c>
      <c r="D306" s="271">
        <v>2</v>
      </c>
      <c r="E306" s="423" t="s">
        <v>596</v>
      </c>
      <c r="F306" s="424">
        <f t="shared" si="13"/>
        <v>0</v>
      </c>
      <c r="G306" s="426"/>
      <c r="H306" s="426">
        <v>0</v>
      </c>
      <c r="I306" s="424">
        <f t="shared" si="14"/>
        <v>0</v>
      </c>
      <c r="J306" s="426">
        <v>0</v>
      </c>
      <c r="K306" s="426">
        <v>0</v>
      </c>
      <c r="L306" s="426">
        <f t="shared" si="15"/>
        <v>0</v>
      </c>
      <c r="M306" s="426">
        <v>0</v>
      </c>
      <c r="N306" s="426">
        <v>0</v>
      </c>
      <c r="O306" s="270"/>
      <c r="P306" s="270"/>
      <c r="Q306" s="270"/>
    </row>
    <row r="307" spans="1:17" s="2" customFormat="1" ht="21.75" customHeight="1">
      <c r="A307" s="420">
        <v>3100</v>
      </c>
      <c r="B307" s="46">
        <v>11</v>
      </c>
      <c r="C307" s="271">
        <v>0</v>
      </c>
      <c r="D307" s="271">
        <v>0</v>
      </c>
      <c r="E307" s="423" t="s">
        <v>339</v>
      </c>
      <c r="F307" s="424">
        <v>2699.998</v>
      </c>
      <c r="G307" s="426">
        <v>44257.7</v>
      </c>
      <c r="H307" s="426">
        <v>0</v>
      </c>
      <c r="I307" s="427">
        <v>1699.298</v>
      </c>
      <c r="J307" s="424">
        <v>39287.7</v>
      </c>
      <c r="K307" s="426">
        <v>0</v>
      </c>
      <c r="L307" s="426">
        <f>+M307+N307</f>
        <v>17000</v>
      </c>
      <c r="M307" s="426">
        <v>17000</v>
      </c>
      <c r="N307" s="426">
        <v>0</v>
      </c>
      <c r="O307" s="270"/>
      <c r="P307" s="270"/>
      <c r="Q307" s="270"/>
    </row>
    <row r="308" spans="1:17" s="2" customFormat="1" ht="12.75" customHeight="1" hidden="1">
      <c r="A308" s="420" t="s">
        <v>447</v>
      </c>
      <c r="B308" s="46" t="s">
        <v>447</v>
      </c>
      <c r="C308" s="271" t="s">
        <v>447</v>
      </c>
      <c r="D308" s="271" t="s">
        <v>447</v>
      </c>
      <c r="E308" s="423" t="s">
        <v>311</v>
      </c>
      <c r="F308" s="424">
        <v>26173</v>
      </c>
      <c r="G308" s="426">
        <v>29182.6759</v>
      </c>
      <c r="H308" s="426">
        <v>0</v>
      </c>
      <c r="I308" s="427">
        <v>36.8858</v>
      </c>
      <c r="J308" s="424">
        <v>24757.7</v>
      </c>
      <c r="K308" s="426">
        <v>0</v>
      </c>
      <c r="L308" s="426">
        <f t="shared" si="15"/>
        <v>0</v>
      </c>
      <c r="M308" s="426">
        <v>0</v>
      </c>
      <c r="N308" s="426">
        <v>0</v>
      </c>
      <c r="O308" s="270"/>
      <c r="P308" s="270"/>
      <c r="Q308" s="270"/>
    </row>
    <row r="309" spans="1:17" s="2" customFormat="1" ht="26.25" customHeight="1">
      <c r="A309" s="420">
        <v>3110</v>
      </c>
      <c r="B309" s="431">
        <v>11</v>
      </c>
      <c r="C309" s="432">
        <v>1</v>
      </c>
      <c r="D309" s="432">
        <v>0</v>
      </c>
      <c r="E309" s="429" t="s">
        <v>597</v>
      </c>
      <c r="F309" s="426">
        <v>2699.998</v>
      </c>
      <c r="G309" s="439">
        <v>44257.7</v>
      </c>
      <c r="H309" s="439">
        <v>0</v>
      </c>
      <c r="I309" s="427">
        <v>1699.298</v>
      </c>
      <c r="J309" s="424">
        <v>39287.7</v>
      </c>
      <c r="K309" s="426">
        <v>0</v>
      </c>
      <c r="L309" s="426">
        <v>0</v>
      </c>
      <c r="M309" s="426">
        <v>17000</v>
      </c>
      <c r="N309" s="426">
        <v>0</v>
      </c>
      <c r="O309" s="270"/>
      <c r="P309" s="270"/>
      <c r="Q309" s="270"/>
    </row>
    <row r="310" spans="1:17" s="2" customFormat="1" ht="12.75" customHeight="1" hidden="1">
      <c r="A310" s="420" t="s">
        <v>447</v>
      </c>
      <c r="B310" s="46" t="s">
        <v>447</v>
      </c>
      <c r="C310" s="271" t="s">
        <v>447</v>
      </c>
      <c r="D310" s="271" t="s">
        <v>447</v>
      </c>
      <c r="E310" s="423" t="s">
        <v>315</v>
      </c>
      <c r="F310" s="426">
        <v>8899</v>
      </c>
      <c r="G310" s="270">
        <v>31866.554</v>
      </c>
      <c r="H310" s="270">
        <v>31866.554</v>
      </c>
      <c r="I310" s="427">
        <v>36.8858</v>
      </c>
      <c r="J310" s="424">
        <v>24757.7</v>
      </c>
      <c r="K310" s="426">
        <v>0</v>
      </c>
      <c r="L310" s="426">
        <f t="shared" si="15"/>
        <v>0</v>
      </c>
      <c r="M310" s="426">
        <v>0</v>
      </c>
      <c r="N310" s="426">
        <v>0</v>
      </c>
      <c r="O310" s="270"/>
      <c r="P310" s="270"/>
      <c r="Q310" s="270"/>
    </row>
    <row r="311" spans="1:17" s="2" customFormat="1" ht="17.25" customHeight="1">
      <c r="A311" s="420">
        <v>3112</v>
      </c>
      <c r="B311" s="46">
        <v>11</v>
      </c>
      <c r="C311" s="271">
        <v>1</v>
      </c>
      <c r="D311" s="271">
        <v>2</v>
      </c>
      <c r="E311" s="423" t="s">
        <v>598</v>
      </c>
      <c r="F311" s="426">
        <v>2699.998</v>
      </c>
      <c r="G311" s="439">
        <v>44257.7</v>
      </c>
      <c r="H311" s="439">
        <v>0</v>
      </c>
      <c r="I311" s="427">
        <v>1699.298</v>
      </c>
      <c r="J311" s="424">
        <v>39287.7</v>
      </c>
      <c r="K311" s="426">
        <v>0</v>
      </c>
      <c r="L311" s="426">
        <v>0</v>
      </c>
      <c r="M311" s="426">
        <v>17000</v>
      </c>
      <c r="N311" s="426">
        <v>0</v>
      </c>
      <c r="O311" s="270"/>
      <c r="P311" s="270"/>
      <c r="Q311" s="270"/>
    </row>
    <row r="312" spans="6:9" ht="12.75" customHeight="1">
      <c r="F312" s="440"/>
      <c r="G312" s="401"/>
      <c r="H312" s="402"/>
      <c r="I312" s="441"/>
    </row>
    <row r="313" ht="12.75" customHeight="1">
      <c r="R313" s="79"/>
    </row>
    <row r="314" spans="5:8" ht="12.75">
      <c r="E314" s="1" t="s">
        <v>940</v>
      </c>
      <c r="F314" s="1"/>
      <c r="G314" s="1"/>
      <c r="H314" s="1"/>
    </row>
    <row r="315" spans="6:8" ht="9.75" customHeight="1">
      <c r="F315" s="1"/>
      <c r="G315" s="1"/>
      <c r="H315" s="1"/>
    </row>
    <row r="316" spans="5:8" ht="12.75">
      <c r="E316" s="1" t="s">
        <v>1131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176"/>
      <c r="B319" s="323"/>
      <c r="C319" s="176"/>
      <c r="D319" s="176"/>
      <c r="E319" s="176"/>
      <c r="F319" s="176"/>
      <c r="G319" s="176"/>
      <c r="H319" s="176"/>
      <c r="I319" s="176"/>
      <c r="J319" s="177"/>
      <c r="K319" s="177"/>
      <c r="L319" s="176"/>
      <c r="M319" s="176"/>
      <c r="N319" s="185"/>
    </row>
    <row r="320" spans="1:14" ht="12.75">
      <c r="A320" s="176"/>
      <c r="B320" s="323"/>
      <c r="C320" s="176"/>
      <c r="D320" s="176"/>
      <c r="E320" s="176"/>
      <c r="F320" s="180"/>
      <c r="G320" s="178"/>
      <c r="H320" s="179"/>
      <c r="I320" s="176"/>
      <c r="J320" s="177"/>
      <c r="K320" s="177"/>
      <c r="L320" s="176"/>
      <c r="M320" s="176"/>
      <c r="N320" s="185"/>
    </row>
    <row r="321" spans="1:14" ht="12.75">
      <c r="A321" s="176"/>
      <c r="B321" s="323"/>
      <c r="C321" s="176"/>
      <c r="D321" s="176"/>
      <c r="E321" s="176"/>
      <c r="F321" s="180"/>
      <c r="G321" s="178"/>
      <c r="H321" s="179"/>
      <c r="I321" s="176"/>
      <c r="J321" s="177"/>
      <c r="K321" s="177"/>
      <c r="L321" s="176"/>
      <c r="M321" s="176"/>
      <c r="N321" s="185"/>
    </row>
    <row r="322" spans="1:14" ht="12.75">
      <c r="A322" s="176"/>
      <c r="B322" s="323"/>
      <c r="C322" s="176"/>
      <c r="D322" s="176"/>
      <c r="E322" s="176"/>
      <c r="F322" s="180"/>
      <c r="G322" s="178"/>
      <c r="H322" s="179"/>
      <c r="I322" s="176"/>
      <c r="J322" s="177"/>
      <c r="K322" s="177"/>
      <c r="L322" s="176"/>
      <c r="M322" s="176"/>
      <c r="N322" s="185"/>
    </row>
    <row r="323" spans="1:14" ht="12.75">
      <c r="A323" s="176"/>
      <c r="B323" s="323"/>
      <c r="C323" s="176"/>
      <c r="D323" s="176"/>
      <c r="E323" s="176"/>
      <c r="F323" s="180"/>
      <c r="G323" s="178"/>
      <c r="H323" s="179"/>
      <c r="I323" s="176"/>
      <c r="J323" s="177"/>
      <c r="K323" s="177"/>
      <c r="L323" s="176"/>
      <c r="M323" s="176"/>
      <c r="N323" s="185"/>
    </row>
    <row r="324" spans="1:14" ht="12.75">
      <c r="A324" s="176"/>
      <c r="B324" s="323"/>
      <c r="C324" s="176"/>
      <c r="D324" s="176"/>
      <c r="E324" s="176"/>
      <c r="F324" s="180"/>
      <c r="G324" s="178"/>
      <c r="H324" s="179"/>
      <c r="I324" s="176"/>
      <c r="J324" s="177"/>
      <c r="K324" s="177"/>
      <c r="L324" s="176"/>
      <c r="M324" s="176"/>
      <c r="N324" s="185"/>
    </row>
    <row r="325" spans="1:14" ht="12.75">
      <c r="A325" s="176"/>
      <c r="B325" s="323"/>
      <c r="C325" s="176"/>
      <c r="D325" s="176"/>
      <c r="E325" s="176"/>
      <c r="F325" s="180"/>
      <c r="G325" s="178"/>
      <c r="H325" s="179"/>
      <c r="I325" s="176"/>
      <c r="J325" s="177"/>
      <c r="K325" s="177"/>
      <c r="L325" s="176"/>
      <c r="M325" s="176"/>
      <c r="N325" s="185"/>
    </row>
    <row r="326" spans="1:14" ht="12.75">
      <c r="A326" s="176"/>
      <c r="B326" s="323"/>
      <c r="C326" s="176"/>
      <c r="D326" s="176"/>
      <c r="E326" s="176"/>
      <c r="F326" s="180"/>
      <c r="G326" s="178"/>
      <c r="H326" s="179"/>
      <c r="I326" s="176"/>
      <c r="J326" s="177"/>
      <c r="K326" s="177"/>
      <c r="L326" s="176"/>
      <c r="M326" s="176"/>
      <c r="N326" s="185"/>
    </row>
    <row r="327" spans="1:14" ht="12.75">
      <c r="A327" s="176"/>
      <c r="B327" s="323"/>
      <c r="C327" s="176"/>
      <c r="D327" s="176"/>
      <c r="E327" s="176"/>
      <c r="F327" s="180"/>
      <c r="G327" s="178"/>
      <c r="H327" s="179"/>
      <c r="I327" s="176"/>
      <c r="J327" s="177"/>
      <c r="K327" s="177"/>
      <c r="L327" s="176"/>
      <c r="M327" s="176"/>
      <c r="N327" s="185"/>
    </row>
    <row r="328" spans="1:14" ht="12.75">
      <c r="A328" s="176"/>
      <c r="B328" s="323"/>
      <c r="C328" s="176"/>
      <c r="D328" s="176"/>
      <c r="E328" s="176"/>
      <c r="F328" s="180"/>
      <c r="G328" s="178"/>
      <c r="H328" s="179"/>
      <c r="I328" s="176"/>
      <c r="J328" s="177"/>
      <c r="K328" s="177"/>
      <c r="L328" s="176"/>
      <c r="M328" s="176"/>
      <c r="N328" s="185"/>
    </row>
    <row r="329" spans="1:14" ht="12.75">
      <c r="A329" s="176"/>
      <c r="B329" s="323"/>
      <c r="C329" s="176"/>
      <c r="D329" s="176"/>
      <c r="E329" s="176"/>
      <c r="F329" s="180"/>
      <c r="G329" s="178"/>
      <c r="H329" s="179"/>
      <c r="I329" s="176"/>
      <c r="J329" s="177"/>
      <c r="K329" s="177"/>
      <c r="L329" s="176"/>
      <c r="M329" s="176"/>
      <c r="N329" s="185"/>
    </row>
    <row r="330" spans="1:14" ht="12.75">
      <c r="A330" s="176"/>
      <c r="B330" s="323"/>
      <c r="C330" s="176"/>
      <c r="D330" s="176"/>
      <c r="E330" s="176"/>
      <c r="F330" s="180"/>
      <c r="G330" s="178"/>
      <c r="H330" s="179"/>
      <c r="I330" s="176"/>
      <c r="J330" s="177"/>
      <c r="K330" s="177"/>
      <c r="L330" s="176"/>
      <c r="M330" s="176"/>
      <c r="N330" s="185"/>
    </row>
    <row r="331" spans="1:14" ht="12.75">
      <c r="A331" s="176"/>
      <c r="B331" s="323"/>
      <c r="C331" s="176"/>
      <c r="D331" s="176"/>
      <c r="E331" s="176"/>
      <c r="F331" s="180"/>
      <c r="G331" s="178"/>
      <c r="H331" s="179"/>
      <c r="I331" s="176"/>
      <c r="J331" s="177"/>
      <c r="K331" s="177"/>
      <c r="L331" s="176"/>
      <c r="M331" s="176"/>
      <c r="N331" s="185"/>
    </row>
  </sheetData>
  <sheetProtection/>
  <mergeCells count="15">
    <mergeCell ref="F1:K1"/>
    <mergeCell ref="F2:K2"/>
    <mergeCell ref="F3:K3"/>
    <mergeCell ref="F4:K4"/>
    <mergeCell ref="A9:A10"/>
    <mergeCell ref="C9:C10"/>
    <mergeCell ref="D9:D10"/>
    <mergeCell ref="I8:K8"/>
    <mergeCell ref="J9:K9"/>
    <mergeCell ref="L8:N8"/>
    <mergeCell ref="M9:N9"/>
    <mergeCell ref="E9:E10"/>
    <mergeCell ref="F8:H8"/>
    <mergeCell ref="G9:H9"/>
    <mergeCell ref="B9:B10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230"/>
  <sheetViews>
    <sheetView workbookViewId="0" topLeftCell="A1">
      <pane xSplit="3" ySplit="10" topLeftCell="E16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18" sqref="Q18"/>
    </sheetView>
  </sheetViews>
  <sheetFormatPr defaultColWidth="9.140625" defaultRowHeight="12.75"/>
  <cols>
    <col min="1" max="1" width="5.28125" style="90" customWidth="1"/>
    <col min="2" max="2" width="43.00390625" style="90" customWidth="1"/>
    <col min="3" max="3" width="5.140625" style="90" customWidth="1"/>
    <col min="4" max="4" width="12.7109375" style="90" customWidth="1"/>
    <col min="5" max="5" width="11.421875" style="90" customWidth="1"/>
    <col min="6" max="6" width="12.8515625" style="90" customWidth="1"/>
    <col min="7" max="7" width="12.28125" style="90" customWidth="1"/>
    <col min="8" max="8" width="13.140625" style="90" customWidth="1"/>
    <col min="9" max="9" width="12.28125" style="90" customWidth="1"/>
    <col min="10" max="10" width="11.421875" style="90" customWidth="1"/>
    <col min="11" max="11" width="13.7109375" style="90" bestFit="1" customWidth="1"/>
    <col min="12" max="12" width="13.00390625" style="90" customWidth="1"/>
    <col min="13" max="13" width="12.00390625" style="90" bestFit="1" customWidth="1"/>
    <col min="14" max="14" width="10.00390625" style="90" bestFit="1" customWidth="1"/>
    <col min="15" max="15" width="13.28125" style="90" bestFit="1" customWidth="1"/>
    <col min="16" max="16" width="9.140625" style="90" customWidth="1"/>
    <col min="17" max="18" width="11.140625" style="90" bestFit="1" customWidth="1"/>
    <col min="19" max="19" width="12.140625" style="90" bestFit="1" customWidth="1"/>
    <col min="20" max="16384" width="9.140625" style="90" customWidth="1"/>
  </cols>
  <sheetData>
    <row r="1" spans="4:9" ht="15">
      <c r="D1" s="501" t="s">
        <v>36</v>
      </c>
      <c r="E1" s="501"/>
      <c r="F1" s="501"/>
      <c r="G1" s="501"/>
      <c r="H1" s="501"/>
      <c r="I1" s="501"/>
    </row>
    <row r="2" spans="4:9" ht="15">
      <c r="D2" s="501" t="s">
        <v>942</v>
      </c>
      <c r="E2" s="501"/>
      <c r="F2" s="501"/>
      <c r="G2" s="501"/>
      <c r="H2" s="501"/>
      <c r="I2" s="501"/>
    </row>
    <row r="3" spans="4:12" ht="15">
      <c r="D3" s="501" t="s">
        <v>23</v>
      </c>
      <c r="E3" s="501"/>
      <c r="F3" s="501"/>
      <c r="G3" s="501"/>
      <c r="H3" s="501"/>
      <c r="I3" s="501"/>
      <c r="J3" s="99"/>
      <c r="K3" s="99"/>
      <c r="L3" s="99"/>
    </row>
    <row r="4" spans="4:12" ht="15">
      <c r="D4" s="473" t="s">
        <v>1163</v>
      </c>
      <c r="E4" s="457"/>
      <c r="F4" s="457"/>
      <c r="G4" s="457"/>
      <c r="H4" s="457"/>
      <c r="I4" s="457"/>
      <c r="L4" s="99"/>
    </row>
    <row r="5" spans="4:12" ht="17.25" customHeight="1">
      <c r="D5" s="93"/>
      <c r="E5" s="94"/>
      <c r="F5" s="93"/>
      <c r="G5" s="94"/>
      <c r="H5" s="94"/>
      <c r="I5" s="94"/>
      <c r="J5" s="94"/>
      <c r="K5" s="94"/>
      <c r="L5" s="94"/>
    </row>
    <row r="6" spans="4:9" ht="13.5" customHeight="1">
      <c r="D6" s="94"/>
      <c r="E6" s="93"/>
      <c r="F6" s="93"/>
      <c r="G6" s="93"/>
      <c r="H6" s="94"/>
      <c r="I6" s="93"/>
    </row>
    <row r="7" spans="1:12" ht="38.25" customHeight="1">
      <c r="A7" s="95"/>
      <c r="B7" s="96"/>
      <c r="C7" s="96"/>
      <c r="D7" s="516" t="s">
        <v>938</v>
      </c>
      <c r="E7" s="517"/>
      <c r="F7" s="518"/>
      <c r="G7" s="502" t="s">
        <v>1153</v>
      </c>
      <c r="H7" s="503"/>
      <c r="I7" s="504"/>
      <c r="J7" s="509" t="s">
        <v>1029</v>
      </c>
      <c r="K7" s="510"/>
      <c r="L7" s="511"/>
    </row>
    <row r="8" spans="1:12" ht="39.75" customHeight="1">
      <c r="A8" s="97" t="s">
        <v>663</v>
      </c>
      <c r="B8" s="514" t="s">
        <v>937</v>
      </c>
      <c r="C8" s="98"/>
      <c r="D8" s="512" t="s">
        <v>664</v>
      </c>
      <c r="E8" s="519" t="s">
        <v>665</v>
      </c>
      <c r="F8" s="520"/>
      <c r="G8" s="505" t="s">
        <v>666</v>
      </c>
      <c r="H8" s="507" t="s">
        <v>667</v>
      </c>
      <c r="I8" s="508"/>
      <c r="J8" s="512" t="s">
        <v>668</v>
      </c>
      <c r="K8" s="510" t="s">
        <v>669</v>
      </c>
      <c r="L8" s="511"/>
    </row>
    <row r="9" spans="1:12" ht="22.5" customHeight="1">
      <c r="A9" s="97" t="s">
        <v>454</v>
      </c>
      <c r="B9" s="515"/>
      <c r="C9" s="100" t="s">
        <v>454</v>
      </c>
      <c r="D9" s="513"/>
      <c r="E9" s="101" t="s">
        <v>670</v>
      </c>
      <c r="F9" s="102" t="s">
        <v>635</v>
      </c>
      <c r="G9" s="506"/>
      <c r="H9" s="103" t="s">
        <v>670</v>
      </c>
      <c r="I9" s="104" t="s">
        <v>635</v>
      </c>
      <c r="J9" s="513"/>
      <c r="K9" s="105" t="s">
        <v>670</v>
      </c>
      <c r="L9" s="95" t="s">
        <v>635</v>
      </c>
    </row>
    <row r="10" spans="1:14" ht="15" customHeight="1">
      <c r="A10" s="106">
        <v>1</v>
      </c>
      <c r="B10" s="106">
        <v>2</v>
      </c>
      <c r="C10" s="106">
        <v>3</v>
      </c>
      <c r="D10" s="106">
        <v>4</v>
      </c>
      <c r="E10" s="107">
        <v>5</v>
      </c>
      <c r="F10" s="106">
        <v>6</v>
      </c>
      <c r="G10" s="107">
        <v>7</v>
      </c>
      <c r="H10" s="106">
        <v>8</v>
      </c>
      <c r="I10" s="106">
        <v>9</v>
      </c>
      <c r="J10" s="106">
        <v>10</v>
      </c>
      <c r="K10" s="107">
        <v>11</v>
      </c>
      <c r="L10" s="106">
        <v>12</v>
      </c>
      <c r="M10" s="99"/>
      <c r="N10" s="99"/>
    </row>
    <row r="11" spans="1:15" ht="38.25" customHeight="1">
      <c r="A11" s="89">
        <v>4000</v>
      </c>
      <c r="B11" s="108" t="s">
        <v>671</v>
      </c>
      <c r="C11" s="89"/>
      <c r="D11" s="92">
        <f>D13+F11</f>
        <v>384602.55799999996</v>
      </c>
      <c r="E11" s="379">
        <f>+E13</f>
        <v>223270.89999999997</v>
      </c>
      <c r="F11" s="379">
        <f>F13+F165+F200</f>
        <v>202889.36</v>
      </c>
      <c r="G11" s="379">
        <f>+I11+G13</f>
        <v>565116.258</v>
      </c>
      <c r="H11" s="379">
        <f>H13</f>
        <v>225930.89999999997</v>
      </c>
      <c r="I11" s="379">
        <f>I13+I165+I200</f>
        <v>376773.76</v>
      </c>
      <c r="J11" s="379">
        <f>+J13+J165+J200</f>
        <v>256169.75600000002</v>
      </c>
      <c r="K11" s="379">
        <f>+K13</f>
        <v>125743.161</v>
      </c>
      <c r="L11" s="379">
        <f>+L13+L165+L200-L162</f>
        <v>147426.595</v>
      </c>
      <c r="M11" s="377"/>
      <c r="N11" s="377"/>
      <c r="O11" s="377"/>
    </row>
    <row r="12" spans="1:12" ht="39.75" customHeight="1" hidden="1">
      <c r="A12" s="89"/>
      <c r="B12" s="108" t="s">
        <v>672</v>
      </c>
      <c r="C12" s="89"/>
      <c r="D12" s="109">
        <v>0</v>
      </c>
      <c r="E12" s="379">
        <f>+E14+E27+E95+E121+E136</f>
        <v>2000</v>
      </c>
      <c r="F12" s="380"/>
      <c r="G12" s="380">
        <v>0</v>
      </c>
      <c r="H12" s="379">
        <f>+H14+H27+H95+H121+H136</f>
        <v>4645</v>
      </c>
      <c r="I12" s="380"/>
      <c r="J12" s="380">
        <v>0</v>
      </c>
      <c r="K12" s="380">
        <v>0</v>
      </c>
      <c r="L12" s="380"/>
    </row>
    <row r="13" spans="1:19" ht="39.75" customHeight="1">
      <c r="A13" s="89">
        <v>4050</v>
      </c>
      <c r="B13" s="108" t="s">
        <v>673</v>
      </c>
      <c r="C13" s="89" t="s">
        <v>489</v>
      </c>
      <c r="D13" s="92">
        <f>+D15+D28+D96+D122+D137</f>
        <v>181713.19799999997</v>
      </c>
      <c r="E13" s="379">
        <f>E15+E28+E96+E122+E137</f>
        <v>223270.89999999997</v>
      </c>
      <c r="F13" s="381">
        <f>SUM(F15,F28,F71,F86,F96,F122,F137)</f>
        <v>0</v>
      </c>
      <c r="G13" s="379">
        <f>+G15+G28+G96+G122+G137</f>
        <v>188342.498</v>
      </c>
      <c r="H13" s="379">
        <f>+H15+H28+H96+H122+H137</f>
        <v>225930.89999999997</v>
      </c>
      <c r="I13" s="381">
        <f>SUM(I15,I28,I71,I86,I96,I122,I137)</f>
        <v>0</v>
      </c>
      <c r="J13" s="379">
        <v>108743.161</v>
      </c>
      <c r="K13" s="379">
        <v>125743.161</v>
      </c>
      <c r="L13" s="379">
        <v>0</v>
      </c>
      <c r="M13" s="376"/>
      <c r="N13" s="99"/>
      <c r="O13" s="377"/>
      <c r="Q13" s="378"/>
      <c r="R13" s="378"/>
      <c r="S13" s="378"/>
    </row>
    <row r="14" spans="1:12" ht="0.75" customHeight="1" hidden="1">
      <c r="A14" s="89"/>
      <c r="B14" s="108" t="s">
        <v>672</v>
      </c>
      <c r="C14" s="89"/>
      <c r="D14" s="109">
        <v>0</v>
      </c>
      <c r="E14" s="380">
        <v>0</v>
      </c>
      <c r="F14" s="380"/>
      <c r="G14" s="380">
        <v>0</v>
      </c>
      <c r="H14" s="380">
        <v>0</v>
      </c>
      <c r="I14" s="380"/>
      <c r="J14" s="380">
        <v>0</v>
      </c>
      <c r="K14" s="380">
        <v>0</v>
      </c>
      <c r="L14" s="380"/>
    </row>
    <row r="15" spans="1:19" ht="39" customHeight="1">
      <c r="A15" s="89">
        <v>4100</v>
      </c>
      <c r="B15" s="108" t="s">
        <v>674</v>
      </c>
      <c r="C15" s="89" t="s">
        <v>489</v>
      </c>
      <c r="D15" s="92">
        <v>70793.4</v>
      </c>
      <c r="E15" s="379">
        <v>70793.4</v>
      </c>
      <c r="F15" s="381" t="s">
        <v>245</v>
      </c>
      <c r="G15" s="379">
        <v>67993.4</v>
      </c>
      <c r="H15" s="379">
        <v>67993.4</v>
      </c>
      <c r="I15" s="381" t="s">
        <v>245</v>
      </c>
      <c r="J15" s="379">
        <v>46344.382</v>
      </c>
      <c r="K15" s="379">
        <v>46344.382</v>
      </c>
      <c r="L15" s="381" t="s">
        <v>245</v>
      </c>
      <c r="M15" s="99"/>
      <c r="N15" s="99"/>
      <c r="Q15" s="377"/>
      <c r="R15" s="99"/>
      <c r="S15" s="377"/>
    </row>
    <row r="16" spans="1:12" ht="1.5" customHeight="1" hidden="1">
      <c r="A16" s="89"/>
      <c r="B16" s="108" t="s">
        <v>672</v>
      </c>
      <c r="C16" s="89"/>
      <c r="D16" s="92">
        <v>56507</v>
      </c>
      <c r="E16" s="380">
        <v>0</v>
      </c>
      <c r="F16" s="380"/>
      <c r="G16" s="379">
        <v>56507</v>
      </c>
      <c r="H16" s="380">
        <v>0</v>
      </c>
      <c r="I16" s="380"/>
      <c r="J16" s="380">
        <v>0</v>
      </c>
      <c r="K16" s="379">
        <v>53177.129</v>
      </c>
      <c r="L16" s="380"/>
    </row>
    <row r="17" spans="1:13" ht="34.5" customHeight="1">
      <c r="A17" s="89">
        <v>4110</v>
      </c>
      <c r="B17" s="108" t="s">
        <v>675</v>
      </c>
      <c r="C17" s="89" t="s">
        <v>489</v>
      </c>
      <c r="D17" s="92">
        <f>+E17</f>
        <v>70793.4</v>
      </c>
      <c r="E17" s="379">
        <v>70793.4</v>
      </c>
      <c r="F17" s="381" t="s">
        <v>245</v>
      </c>
      <c r="G17" s="379">
        <v>67993.4</v>
      </c>
      <c r="H17" s="379">
        <v>67993.4</v>
      </c>
      <c r="I17" s="381" t="s">
        <v>245</v>
      </c>
      <c r="J17" s="379">
        <v>46344.382</v>
      </c>
      <c r="K17" s="379">
        <v>46344.382</v>
      </c>
      <c r="L17" s="381" t="s">
        <v>245</v>
      </c>
      <c r="M17" s="99"/>
    </row>
    <row r="18" spans="1:12" ht="22.5" customHeight="1">
      <c r="A18" s="89"/>
      <c r="B18" s="108" t="s">
        <v>632</v>
      </c>
      <c r="C18" s="89"/>
      <c r="D18" s="109">
        <v>0</v>
      </c>
      <c r="E18" s="380">
        <v>0</v>
      </c>
      <c r="F18" s="380"/>
      <c r="G18" s="380">
        <v>0</v>
      </c>
      <c r="H18" s="380">
        <v>0</v>
      </c>
      <c r="I18" s="380"/>
      <c r="J18" s="380">
        <v>0</v>
      </c>
      <c r="K18" s="380">
        <v>0</v>
      </c>
      <c r="L18" s="380"/>
    </row>
    <row r="19" spans="1:12" ht="39.75" customHeight="1">
      <c r="A19" s="89">
        <v>4111</v>
      </c>
      <c r="B19" s="108" t="s">
        <v>676</v>
      </c>
      <c r="C19" s="89" t="s">
        <v>677</v>
      </c>
      <c r="D19" s="92">
        <f>+E19</f>
        <v>65793.4</v>
      </c>
      <c r="E19" s="379">
        <v>65793.4</v>
      </c>
      <c r="F19" s="381" t="s">
        <v>245</v>
      </c>
      <c r="G19" s="379">
        <f>+H19</f>
        <v>65793.4</v>
      </c>
      <c r="H19" s="379">
        <v>65793.4</v>
      </c>
      <c r="I19" s="381" t="s">
        <v>245</v>
      </c>
      <c r="J19" s="379">
        <f>+K19</f>
        <v>45393.185</v>
      </c>
      <c r="K19" s="379">
        <v>45393.185</v>
      </c>
      <c r="L19" s="381" t="s">
        <v>245</v>
      </c>
    </row>
    <row r="20" spans="1:12" ht="39.75" customHeight="1">
      <c r="A20" s="89">
        <v>4112</v>
      </c>
      <c r="B20" s="108" t="s">
        <v>678</v>
      </c>
      <c r="C20" s="89" t="s">
        <v>679</v>
      </c>
      <c r="D20" s="92">
        <v>5000</v>
      </c>
      <c r="E20" s="379">
        <v>5000</v>
      </c>
      <c r="F20" s="381" t="s">
        <v>245</v>
      </c>
      <c r="G20" s="379">
        <v>2200</v>
      </c>
      <c r="H20" s="379">
        <v>2200</v>
      </c>
      <c r="I20" s="381" t="s">
        <v>245</v>
      </c>
      <c r="J20" s="379">
        <f>+K20</f>
        <v>951.197</v>
      </c>
      <c r="K20" s="379">
        <v>951.197</v>
      </c>
      <c r="L20" s="381" t="s">
        <v>245</v>
      </c>
    </row>
    <row r="21" spans="1:12" ht="39.75" customHeight="1" hidden="1">
      <c r="A21" s="89">
        <v>4114</v>
      </c>
      <c r="B21" s="108" t="s">
        <v>680</v>
      </c>
      <c r="C21" s="89" t="s">
        <v>681</v>
      </c>
      <c r="D21" s="92">
        <v>0</v>
      </c>
      <c r="E21" s="379">
        <v>0</v>
      </c>
      <c r="F21" s="381" t="s">
        <v>245</v>
      </c>
      <c r="G21" s="379">
        <v>0</v>
      </c>
      <c r="H21" s="379">
        <v>0</v>
      </c>
      <c r="I21" s="381" t="s">
        <v>245</v>
      </c>
      <c r="J21" s="379">
        <v>0</v>
      </c>
      <c r="K21" s="379">
        <v>0</v>
      </c>
      <c r="L21" s="381" t="s">
        <v>245</v>
      </c>
    </row>
    <row r="22" spans="1:12" ht="39.75" customHeight="1" hidden="1">
      <c r="A22" s="89">
        <v>4120</v>
      </c>
      <c r="B22" s="108" t="s">
        <v>682</v>
      </c>
      <c r="C22" s="89" t="s">
        <v>489</v>
      </c>
      <c r="D22" s="92">
        <v>0</v>
      </c>
      <c r="E22" s="379">
        <v>0</v>
      </c>
      <c r="F22" s="381" t="s">
        <v>245</v>
      </c>
      <c r="G22" s="379">
        <v>0</v>
      </c>
      <c r="H22" s="379">
        <v>0</v>
      </c>
      <c r="I22" s="381" t="s">
        <v>245</v>
      </c>
      <c r="J22" s="379">
        <v>0</v>
      </c>
      <c r="K22" s="379">
        <v>0</v>
      </c>
      <c r="L22" s="381" t="s">
        <v>245</v>
      </c>
    </row>
    <row r="23" spans="1:12" ht="39.75" customHeight="1" hidden="1">
      <c r="A23" s="89"/>
      <c r="B23" s="108" t="s">
        <v>632</v>
      </c>
      <c r="C23" s="89"/>
      <c r="D23" s="109">
        <v>0</v>
      </c>
      <c r="E23" s="379">
        <v>0</v>
      </c>
      <c r="F23" s="380"/>
      <c r="G23" s="380">
        <v>0</v>
      </c>
      <c r="H23" s="379">
        <v>0</v>
      </c>
      <c r="I23" s="380"/>
      <c r="J23" s="380">
        <v>0</v>
      </c>
      <c r="K23" s="380">
        <v>0</v>
      </c>
      <c r="L23" s="380"/>
    </row>
    <row r="24" spans="1:12" ht="39.75" customHeight="1" hidden="1">
      <c r="A24" s="89">
        <v>4121</v>
      </c>
      <c r="B24" s="108" t="s">
        <v>683</v>
      </c>
      <c r="C24" s="89" t="s">
        <v>684</v>
      </c>
      <c r="D24" s="92">
        <v>0</v>
      </c>
      <c r="E24" s="379">
        <v>0</v>
      </c>
      <c r="F24" s="381" t="s">
        <v>245</v>
      </c>
      <c r="G24" s="379">
        <v>0</v>
      </c>
      <c r="H24" s="379">
        <v>0</v>
      </c>
      <c r="I24" s="381" t="s">
        <v>245</v>
      </c>
      <c r="J24" s="379">
        <v>0</v>
      </c>
      <c r="K24" s="379">
        <v>0</v>
      </c>
      <c r="L24" s="381" t="s">
        <v>245</v>
      </c>
    </row>
    <row r="25" spans="1:12" ht="29.25" customHeight="1">
      <c r="A25" s="89">
        <v>4130</v>
      </c>
      <c r="B25" s="108" t="s">
        <v>685</v>
      </c>
      <c r="C25" s="89" t="s">
        <v>489</v>
      </c>
      <c r="D25" s="92">
        <v>0</v>
      </c>
      <c r="E25" s="379">
        <v>0</v>
      </c>
      <c r="F25" s="381" t="s">
        <v>245</v>
      </c>
      <c r="G25" s="379">
        <v>0</v>
      </c>
      <c r="H25" s="379">
        <v>0</v>
      </c>
      <c r="I25" s="381" t="s">
        <v>245</v>
      </c>
      <c r="J25" s="379">
        <v>0</v>
      </c>
      <c r="K25" s="379">
        <v>0</v>
      </c>
      <c r="L25" s="381" t="s">
        <v>245</v>
      </c>
    </row>
    <row r="26" spans="1:12" ht="23.25" customHeight="1">
      <c r="A26" s="89"/>
      <c r="B26" s="108" t="s">
        <v>632</v>
      </c>
      <c r="C26" s="89"/>
      <c r="D26" s="109">
        <v>0</v>
      </c>
      <c r="E26" s="379">
        <v>0</v>
      </c>
      <c r="F26" s="380"/>
      <c r="G26" s="380">
        <v>0</v>
      </c>
      <c r="H26" s="379">
        <v>0</v>
      </c>
      <c r="I26" s="380"/>
      <c r="J26" s="380">
        <v>0</v>
      </c>
      <c r="K26" s="380">
        <v>0</v>
      </c>
      <c r="L26" s="380"/>
    </row>
    <row r="27" spans="1:12" ht="34.5" customHeight="1">
      <c r="A27" s="89">
        <v>4131</v>
      </c>
      <c r="B27" s="108" t="s">
        <v>686</v>
      </c>
      <c r="C27" s="89" t="s">
        <v>687</v>
      </c>
      <c r="D27" s="92">
        <v>0</v>
      </c>
      <c r="E27" s="379">
        <v>0</v>
      </c>
      <c r="F27" s="381" t="s">
        <v>245</v>
      </c>
      <c r="G27" s="379">
        <v>0</v>
      </c>
      <c r="H27" s="379">
        <v>0</v>
      </c>
      <c r="I27" s="381" t="s">
        <v>245</v>
      </c>
      <c r="J27" s="379">
        <v>0</v>
      </c>
      <c r="K27" s="379">
        <v>0</v>
      </c>
      <c r="L27" s="381" t="s">
        <v>245</v>
      </c>
    </row>
    <row r="28" spans="1:12" ht="49.5" customHeight="1">
      <c r="A28" s="89">
        <v>4200</v>
      </c>
      <c r="B28" s="108" t="s">
        <v>688</v>
      </c>
      <c r="C28" s="89" t="s">
        <v>489</v>
      </c>
      <c r="D28" s="92">
        <v>79124</v>
      </c>
      <c r="E28" s="379">
        <v>79124</v>
      </c>
      <c r="F28" s="381" t="s">
        <v>245</v>
      </c>
      <c r="G28" s="379">
        <v>88409</v>
      </c>
      <c r="H28" s="379">
        <v>88409</v>
      </c>
      <c r="I28" s="381" t="s">
        <v>245</v>
      </c>
      <c r="J28" s="379">
        <f>+K28</f>
        <v>48151.572</v>
      </c>
      <c r="K28" s="379">
        <v>48151.572</v>
      </c>
      <c r="L28" s="381" t="s">
        <v>245</v>
      </c>
    </row>
    <row r="29" spans="1:12" ht="0.75" customHeight="1" hidden="1">
      <c r="A29" s="89"/>
      <c r="B29" s="108" t="s">
        <v>672</v>
      </c>
      <c r="C29" s="89"/>
      <c r="D29" s="109">
        <v>0</v>
      </c>
      <c r="E29" s="380">
        <v>0</v>
      </c>
      <c r="F29" s="380"/>
      <c r="G29" s="380">
        <v>0</v>
      </c>
      <c r="H29" s="380">
        <v>0</v>
      </c>
      <c r="I29" s="380"/>
      <c r="J29" s="380">
        <v>0</v>
      </c>
      <c r="K29" s="380">
        <v>0</v>
      </c>
      <c r="L29" s="380"/>
    </row>
    <row r="30" spans="1:12" ht="39" customHeight="1">
      <c r="A30" s="89">
        <v>4210</v>
      </c>
      <c r="B30" s="108" t="s">
        <v>689</v>
      </c>
      <c r="C30" s="89" t="s">
        <v>489</v>
      </c>
      <c r="D30" s="92">
        <v>12650</v>
      </c>
      <c r="E30" s="379">
        <v>12650</v>
      </c>
      <c r="F30" s="381" t="s">
        <v>245</v>
      </c>
      <c r="G30" s="379">
        <v>17750</v>
      </c>
      <c r="H30" s="379">
        <v>17750</v>
      </c>
      <c r="I30" s="381" t="s">
        <v>245</v>
      </c>
      <c r="J30" s="379">
        <v>10382.305</v>
      </c>
      <c r="K30" s="379">
        <v>10382.305</v>
      </c>
      <c r="L30" s="381" t="s">
        <v>245</v>
      </c>
    </row>
    <row r="31" spans="1:12" ht="17.25" customHeight="1">
      <c r="A31" s="89"/>
      <c r="B31" s="108" t="s">
        <v>632</v>
      </c>
      <c r="C31" s="89"/>
      <c r="D31" s="109">
        <v>0</v>
      </c>
      <c r="E31" s="379">
        <v>0</v>
      </c>
      <c r="F31" s="380"/>
      <c r="G31" s="380">
        <v>0</v>
      </c>
      <c r="H31" s="379">
        <v>0</v>
      </c>
      <c r="I31" s="380"/>
      <c r="J31" s="380"/>
      <c r="K31" s="380">
        <v>0</v>
      </c>
      <c r="L31" s="380"/>
    </row>
    <row r="32" spans="1:12" ht="34.5" customHeight="1">
      <c r="A32" s="89">
        <v>4211</v>
      </c>
      <c r="B32" s="108" t="s">
        <v>690</v>
      </c>
      <c r="C32" s="89" t="s">
        <v>691</v>
      </c>
      <c r="D32" s="92">
        <f>+E32</f>
        <v>100</v>
      </c>
      <c r="E32" s="379">
        <v>100</v>
      </c>
      <c r="F32" s="381" t="s">
        <v>245</v>
      </c>
      <c r="G32" s="379">
        <f>+H32</f>
        <v>100</v>
      </c>
      <c r="H32" s="379">
        <v>100</v>
      </c>
      <c r="I32" s="381" t="s">
        <v>245</v>
      </c>
      <c r="J32" s="379">
        <f aca="true" t="shared" si="0" ref="J32:J39">+K32</f>
        <v>4.77</v>
      </c>
      <c r="K32" s="379">
        <v>4.77</v>
      </c>
      <c r="L32" s="381" t="s">
        <v>245</v>
      </c>
    </row>
    <row r="33" spans="1:12" ht="34.5" customHeight="1">
      <c r="A33" s="89">
        <v>4212</v>
      </c>
      <c r="B33" s="108" t="s">
        <v>692</v>
      </c>
      <c r="C33" s="89" t="s">
        <v>693</v>
      </c>
      <c r="D33" s="92">
        <f aca="true" t="shared" si="1" ref="D33:D38">+E33</f>
        <v>4400</v>
      </c>
      <c r="E33" s="379">
        <v>4400</v>
      </c>
      <c r="F33" s="381" t="s">
        <v>245</v>
      </c>
      <c r="G33" s="379">
        <v>8000</v>
      </c>
      <c r="H33" s="379">
        <v>8000</v>
      </c>
      <c r="I33" s="381" t="s">
        <v>245</v>
      </c>
      <c r="J33" s="379">
        <f t="shared" si="0"/>
        <v>4993.792</v>
      </c>
      <c r="K33" s="379">
        <v>4993.792</v>
      </c>
      <c r="L33" s="381" t="s">
        <v>245</v>
      </c>
    </row>
    <row r="34" spans="1:12" ht="34.5" customHeight="1">
      <c r="A34" s="89">
        <v>4213</v>
      </c>
      <c r="B34" s="108" t="s">
        <v>694</v>
      </c>
      <c r="C34" s="89" t="s">
        <v>695</v>
      </c>
      <c r="D34" s="92">
        <f t="shared" si="1"/>
        <v>6000</v>
      </c>
      <c r="E34" s="379">
        <v>6000</v>
      </c>
      <c r="F34" s="381" t="s">
        <v>245</v>
      </c>
      <c r="G34" s="379">
        <f aca="true" t="shared" si="2" ref="G34:G39">+H34</f>
        <v>7500</v>
      </c>
      <c r="H34" s="379">
        <v>7500</v>
      </c>
      <c r="I34" s="381" t="s">
        <v>245</v>
      </c>
      <c r="J34" s="379">
        <f t="shared" si="0"/>
        <v>4000</v>
      </c>
      <c r="K34" s="379">
        <v>4000</v>
      </c>
      <c r="L34" s="381" t="s">
        <v>245</v>
      </c>
    </row>
    <row r="35" spans="1:12" ht="34.5" customHeight="1">
      <c r="A35" s="89">
        <v>4214</v>
      </c>
      <c r="B35" s="108" t="s">
        <v>696</v>
      </c>
      <c r="C35" s="89" t="s">
        <v>697</v>
      </c>
      <c r="D35" s="92">
        <f t="shared" si="1"/>
        <v>2000</v>
      </c>
      <c r="E35" s="379">
        <v>2000</v>
      </c>
      <c r="F35" s="381" t="s">
        <v>245</v>
      </c>
      <c r="G35" s="379">
        <f t="shared" si="2"/>
        <v>2000</v>
      </c>
      <c r="H35" s="379">
        <v>2000</v>
      </c>
      <c r="I35" s="381" t="s">
        <v>245</v>
      </c>
      <c r="J35" s="379">
        <f t="shared" si="0"/>
        <v>1283.743</v>
      </c>
      <c r="K35" s="379">
        <v>1283.743</v>
      </c>
      <c r="L35" s="381" t="s">
        <v>245</v>
      </c>
    </row>
    <row r="36" spans="1:12" ht="34.5" customHeight="1">
      <c r="A36" s="89">
        <v>4215</v>
      </c>
      <c r="B36" s="108" t="s">
        <v>698</v>
      </c>
      <c r="C36" s="89" t="s">
        <v>699</v>
      </c>
      <c r="D36" s="92">
        <f t="shared" si="1"/>
        <v>150</v>
      </c>
      <c r="E36" s="379">
        <v>150</v>
      </c>
      <c r="F36" s="381" t="s">
        <v>245</v>
      </c>
      <c r="G36" s="379">
        <f t="shared" si="2"/>
        <v>150</v>
      </c>
      <c r="H36" s="379">
        <v>150</v>
      </c>
      <c r="I36" s="381" t="s">
        <v>245</v>
      </c>
      <c r="J36" s="379">
        <f t="shared" si="0"/>
        <v>100</v>
      </c>
      <c r="K36" s="379">
        <v>100</v>
      </c>
      <c r="L36" s="381" t="s">
        <v>245</v>
      </c>
    </row>
    <row r="37" spans="1:12" ht="36.75" customHeight="1">
      <c r="A37" s="89">
        <v>4216</v>
      </c>
      <c r="B37" s="108" t="s">
        <v>700</v>
      </c>
      <c r="C37" s="89" t="s">
        <v>701</v>
      </c>
      <c r="D37" s="92">
        <f t="shared" si="1"/>
        <v>0</v>
      </c>
      <c r="E37" s="379">
        <v>0</v>
      </c>
      <c r="F37" s="381" t="s">
        <v>245</v>
      </c>
      <c r="G37" s="379">
        <f t="shared" si="2"/>
        <v>0</v>
      </c>
      <c r="H37" s="379">
        <v>0</v>
      </c>
      <c r="I37" s="381" t="s">
        <v>245</v>
      </c>
      <c r="J37" s="379">
        <f t="shared" si="0"/>
        <v>0</v>
      </c>
      <c r="K37" s="379">
        <v>0</v>
      </c>
      <c r="L37" s="381" t="s">
        <v>245</v>
      </c>
    </row>
    <row r="38" spans="1:12" ht="17.25" customHeight="1">
      <c r="A38" s="89">
        <v>4217</v>
      </c>
      <c r="B38" s="108" t="s">
        <v>702</v>
      </c>
      <c r="C38" s="89" t="s">
        <v>703</v>
      </c>
      <c r="D38" s="92">
        <f t="shared" si="1"/>
        <v>0</v>
      </c>
      <c r="E38" s="379">
        <v>0</v>
      </c>
      <c r="F38" s="381" t="s">
        <v>245</v>
      </c>
      <c r="G38" s="379">
        <f t="shared" si="2"/>
        <v>0</v>
      </c>
      <c r="H38" s="379">
        <v>0</v>
      </c>
      <c r="I38" s="381" t="s">
        <v>245</v>
      </c>
      <c r="J38" s="379">
        <f t="shared" si="0"/>
        <v>0</v>
      </c>
      <c r="K38" s="379">
        <v>0</v>
      </c>
      <c r="L38" s="381" t="s">
        <v>245</v>
      </c>
    </row>
    <row r="39" spans="1:12" ht="45.75" customHeight="1">
      <c r="A39" s="89">
        <v>4220</v>
      </c>
      <c r="B39" s="108" t="s">
        <v>704</v>
      </c>
      <c r="C39" s="89" t="s">
        <v>489</v>
      </c>
      <c r="D39" s="92">
        <f>+E39</f>
        <v>500</v>
      </c>
      <c r="E39" s="379">
        <v>500</v>
      </c>
      <c r="F39" s="381" t="s">
        <v>245</v>
      </c>
      <c r="G39" s="379">
        <f t="shared" si="2"/>
        <v>400</v>
      </c>
      <c r="H39" s="379">
        <v>400</v>
      </c>
      <c r="I39" s="381" t="s">
        <v>245</v>
      </c>
      <c r="J39" s="379">
        <f t="shared" si="0"/>
        <v>161</v>
      </c>
      <c r="K39" s="379">
        <v>161</v>
      </c>
      <c r="L39" s="381" t="s">
        <v>245</v>
      </c>
    </row>
    <row r="40" spans="1:12" ht="0.75" customHeight="1">
      <c r="A40" s="89"/>
      <c r="B40" s="108" t="s">
        <v>632</v>
      </c>
      <c r="C40" s="89"/>
      <c r="D40" s="109">
        <v>0</v>
      </c>
      <c r="E40" s="379">
        <v>0</v>
      </c>
      <c r="F40" s="380"/>
      <c r="G40" s="380">
        <v>0</v>
      </c>
      <c r="H40" s="379">
        <v>0</v>
      </c>
      <c r="I40" s="380"/>
      <c r="J40" s="379">
        <f aca="true" t="shared" si="3" ref="J40:J103">+K40</f>
        <v>161</v>
      </c>
      <c r="K40" s="380">
        <v>161</v>
      </c>
      <c r="L40" s="380"/>
    </row>
    <row r="41" spans="1:12" ht="43.5" customHeight="1">
      <c r="A41" s="89">
        <v>4221</v>
      </c>
      <c r="B41" s="108" t="s">
        <v>705</v>
      </c>
      <c r="C41" s="89" t="s">
        <v>706</v>
      </c>
      <c r="D41" s="92">
        <f>+E41</f>
        <v>500</v>
      </c>
      <c r="E41" s="379">
        <v>500</v>
      </c>
      <c r="F41" s="381" t="s">
        <v>245</v>
      </c>
      <c r="G41" s="379">
        <f>+H41</f>
        <v>400</v>
      </c>
      <c r="H41" s="379">
        <v>400</v>
      </c>
      <c r="I41" s="381" t="s">
        <v>245</v>
      </c>
      <c r="J41" s="379">
        <f t="shared" si="3"/>
        <v>161</v>
      </c>
      <c r="K41" s="379">
        <v>161</v>
      </c>
      <c r="L41" s="381" t="s">
        <v>245</v>
      </c>
    </row>
    <row r="42" spans="1:12" ht="39.75" customHeight="1">
      <c r="A42" s="89">
        <v>4222</v>
      </c>
      <c r="B42" s="108" t="s">
        <v>707</v>
      </c>
      <c r="C42" s="89" t="s">
        <v>708</v>
      </c>
      <c r="D42" s="92">
        <f>+E42</f>
        <v>0</v>
      </c>
      <c r="E42" s="379">
        <v>0</v>
      </c>
      <c r="F42" s="381" t="s">
        <v>245</v>
      </c>
      <c r="G42" s="379">
        <f>+H42</f>
        <v>0</v>
      </c>
      <c r="H42" s="379">
        <v>0</v>
      </c>
      <c r="I42" s="381" t="s">
        <v>245</v>
      </c>
      <c r="J42" s="379">
        <f t="shared" si="3"/>
        <v>0</v>
      </c>
      <c r="K42" s="379">
        <v>0</v>
      </c>
      <c r="L42" s="381" t="s">
        <v>245</v>
      </c>
    </row>
    <row r="43" spans="1:12" ht="39.75" customHeight="1">
      <c r="A43" s="89">
        <v>4223</v>
      </c>
      <c r="B43" s="108" t="s">
        <v>709</v>
      </c>
      <c r="C43" s="89" t="s">
        <v>710</v>
      </c>
      <c r="D43" s="92">
        <v>0</v>
      </c>
      <c r="E43" s="379">
        <v>0</v>
      </c>
      <c r="F43" s="381" t="s">
        <v>245</v>
      </c>
      <c r="G43" s="379">
        <v>0</v>
      </c>
      <c r="H43" s="379">
        <v>0</v>
      </c>
      <c r="I43" s="381" t="s">
        <v>245</v>
      </c>
      <c r="J43" s="379">
        <f t="shared" si="3"/>
        <v>0</v>
      </c>
      <c r="K43" s="379">
        <v>0</v>
      </c>
      <c r="L43" s="381" t="s">
        <v>245</v>
      </c>
    </row>
    <row r="44" spans="1:12" ht="45" customHeight="1">
      <c r="A44" s="89">
        <v>4230</v>
      </c>
      <c r="B44" s="108" t="s">
        <v>711</v>
      </c>
      <c r="C44" s="89" t="s">
        <v>245</v>
      </c>
      <c r="D44" s="92">
        <v>14444</v>
      </c>
      <c r="E44" s="379">
        <v>14444</v>
      </c>
      <c r="F44" s="381" t="s">
        <v>245</v>
      </c>
      <c r="G44" s="379">
        <v>15844</v>
      </c>
      <c r="H44" s="379">
        <v>15844</v>
      </c>
      <c r="I44" s="381" t="s">
        <v>245</v>
      </c>
      <c r="J44" s="379">
        <f>+K44</f>
        <v>7358.905</v>
      </c>
      <c r="K44" s="379">
        <v>7358.905</v>
      </c>
      <c r="L44" s="381" t="s">
        <v>245</v>
      </c>
    </row>
    <row r="45" spans="1:12" ht="39.75" customHeight="1">
      <c r="A45" s="89"/>
      <c r="B45" s="108" t="s">
        <v>632</v>
      </c>
      <c r="C45" s="89"/>
      <c r="D45" s="109">
        <v>0</v>
      </c>
      <c r="E45" s="379">
        <v>0</v>
      </c>
      <c r="F45" s="380"/>
      <c r="G45" s="380">
        <v>0</v>
      </c>
      <c r="H45" s="379">
        <v>0</v>
      </c>
      <c r="I45" s="380"/>
      <c r="J45" s="379">
        <f t="shared" si="3"/>
        <v>0</v>
      </c>
      <c r="K45" s="380">
        <v>0</v>
      </c>
      <c r="L45" s="380"/>
    </row>
    <row r="46" spans="1:12" ht="39.75" customHeight="1">
      <c r="A46" s="89">
        <v>4231</v>
      </c>
      <c r="B46" s="108" t="s">
        <v>712</v>
      </c>
      <c r="C46" s="89" t="s">
        <v>713</v>
      </c>
      <c r="D46" s="92">
        <f aca="true" t="shared" si="4" ref="D46:D56">+E46</f>
        <v>0</v>
      </c>
      <c r="E46" s="379">
        <v>0</v>
      </c>
      <c r="F46" s="381" t="s">
        <v>245</v>
      </c>
      <c r="G46" s="379">
        <f aca="true" t="shared" si="5" ref="G46:G56">+H46</f>
        <v>0</v>
      </c>
      <c r="H46" s="379">
        <v>0</v>
      </c>
      <c r="I46" s="381" t="s">
        <v>245</v>
      </c>
      <c r="J46" s="379">
        <f t="shared" si="3"/>
        <v>0</v>
      </c>
      <c r="K46" s="379">
        <v>0</v>
      </c>
      <c r="L46" s="381" t="s">
        <v>245</v>
      </c>
    </row>
    <row r="47" spans="1:12" ht="39.75" customHeight="1">
      <c r="A47" s="89">
        <v>4232</v>
      </c>
      <c r="B47" s="108" t="s">
        <v>714</v>
      </c>
      <c r="C47" s="89" t="s">
        <v>715</v>
      </c>
      <c r="D47" s="92">
        <f t="shared" si="4"/>
        <v>644</v>
      </c>
      <c r="E47" s="379">
        <v>644</v>
      </c>
      <c r="F47" s="381" t="s">
        <v>245</v>
      </c>
      <c r="G47" s="379">
        <f t="shared" si="5"/>
        <v>1494</v>
      </c>
      <c r="H47" s="379">
        <v>1494</v>
      </c>
      <c r="I47" s="381" t="s">
        <v>245</v>
      </c>
      <c r="J47" s="379">
        <f t="shared" si="3"/>
        <v>678</v>
      </c>
      <c r="K47" s="379">
        <v>678</v>
      </c>
      <c r="L47" s="381" t="s">
        <v>245</v>
      </c>
    </row>
    <row r="48" spans="1:12" ht="39.75" customHeight="1">
      <c r="A48" s="89">
        <v>4233</v>
      </c>
      <c r="B48" s="108" t="s">
        <v>716</v>
      </c>
      <c r="C48" s="89" t="s">
        <v>717</v>
      </c>
      <c r="D48" s="92">
        <f t="shared" si="4"/>
        <v>200</v>
      </c>
      <c r="E48" s="379">
        <v>200</v>
      </c>
      <c r="F48" s="381" t="s">
        <v>245</v>
      </c>
      <c r="G48" s="379">
        <f>+H48</f>
        <v>500</v>
      </c>
      <c r="H48" s="379">
        <v>500</v>
      </c>
      <c r="I48" s="381" t="s">
        <v>245</v>
      </c>
      <c r="J48" s="379">
        <f t="shared" si="3"/>
        <v>51</v>
      </c>
      <c r="K48" s="379">
        <v>51</v>
      </c>
      <c r="L48" s="381" t="s">
        <v>245</v>
      </c>
    </row>
    <row r="49" spans="1:12" ht="39.75" customHeight="1">
      <c r="A49" s="89">
        <v>4234</v>
      </c>
      <c r="B49" s="108" t="s">
        <v>718</v>
      </c>
      <c r="C49" s="89" t="s">
        <v>719</v>
      </c>
      <c r="D49" s="92">
        <f t="shared" si="4"/>
        <v>600</v>
      </c>
      <c r="E49" s="379">
        <v>600</v>
      </c>
      <c r="F49" s="381" t="s">
        <v>245</v>
      </c>
      <c r="G49" s="379">
        <f t="shared" si="5"/>
        <v>850</v>
      </c>
      <c r="H49" s="379">
        <v>850</v>
      </c>
      <c r="I49" s="381" t="s">
        <v>245</v>
      </c>
      <c r="J49" s="379">
        <f t="shared" si="3"/>
        <v>651.73</v>
      </c>
      <c r="K49" s="379">
        <v>651.73</v>
      </c>
      <c r="L49" s="381" t="s">
        <v>245</v>
      </c>
    </row>
    <row r="50" spans="1:12" ht="39.75" customHeight="1">
      <c r="A50" s="89">
        <v>4235</v>
      </c>
      <c r="B50" s="108" t="s">
        <v>720</v>
      </c>
      <c r="C50" s="89" t="s">
        <v>721</v>
      </c>
      <c r="D50" s="92">
        <f t="shared" si="4"/>
        <v>0</v>
      </c>
      <c r="E50" s="379">
        <v>0</v>
      </c>
      <c r="F50" s="381" t="s">
        <v>245</v>
      </c>
      <c r="G50" s="379">
        <f t="shared" si="5"/>
        <v>0</v>
      </c>
      <c r="H50" s="379"/>
      <c r="I50" s="381" t="s">
        <v>245</v>
      </c>
      <c r="J50" s="379">
        <f t="shared" si="3"/>
        <v>0</v>
      </c>
      <c r="K50" s="379">
        <v>0</v>
      </c>
      <c r="L50" s="381" t="s">
        <v>245</v>
      </c>
    </row>
    <row r="51" spans="1:12" ht="39.75" customHeight="1">
      <c r="A51" s="89">
        <v>4236</v>
      </c>
      <c r="B51" s="108" t="s">
        <v>722</v>
      </c>
      <c r="C51" s="89" t="s">
        <v>723</v>
      </c>
      <c r="D51" s="92">
        <f t="shared" si="4"/>
        <v>0</v>
      </c>
      <c r="E51" s="379">
        <v>0</v>
      </c>
      <c r="F51" s="381" t="s">
        <v>245</v>
      </c>
      <c r="G51" s="379">
        <f t="shared" si="5"/>
        <v>0</v>
      </c>
      <c r="H51" s="379">
        <v>0</v>
      </c>
      <c r="I51" s="381" t="s">
        <v>245</v>
      </c>
      <c r="J51" s="379">
        <f t="shared" si="3"/>
        <v>0</v>
      </c>
      <c r="K51" s="379">
        <v>0</v>
      </c>
      <c r="L51" s="381" t="s">
        <v>245</v>
      </c>
    </row>
    <row r="52" spans="1:12" ht="39.75" customHeight="1">
      <c r="A52" s="89">
        <v>4237</v>
      </c>
      <c r="B52" s="108" t="s">
        <v>724</v>
      </c>
      <c r="C52" s="89" t="s">
        <v>725</v>
      </c>
      <c r="D52" s="92">
        <f t="shared" si="4"/>
        <v>1000</v>
      </c>
      <c r="E52" s="379">
        <v>1000</v>
      </c>
      <c r="F52" s="381" t="s">
        <v>245</v>
      </c>
      <c r="G52" s="379">
        <f t="shared" si="5"/>
        <v>1000</v>
      </c>
      <c r="H52" s="379">
        <v>1000</v>
      </c>
      <c r="I52" s="381" t="s">
        <v>245</v>
      </c>
      <c r="J52" s="379">
        <f>+K52</f>
        <v>702</v>
      </c>
      <c r="K52" s="379">
        <v>702</v>
      </c>
      <c r="L52" s="381" t="s">
        <v>245</v>
      </c>
    </row>
    <row r="53" spans="1:12" ht="39.75" customHeight="1">
      <c r="A53" s="89">
        <v>4238</v>
      </c>
      <c r="B53" s="108" t="s">
        <v>726</v>
      </c>
      <c r="C53" s="89" t="s">
        <v>727</v>
      </c>
      <c r="D53" s="92">
        <f t="shared" si="4"/>
        <v>12000</v>
      </c>
      <c r="E53" s="379">
        <v>12000</v>
      </c>
      <c r="F53" s="381" t="s">
        <v>245</v>
      </c>
      <c r="G53" s="379">
        <f t="shared" si="5"/>
        <v>12000</v>
      </c>
      <c r="H53" s="379">
        <v>12000</v>
      </c>
      <c r="I53" s="381" t="s">
        <v>245</v>
      </c>
      <c r="J53" s="379">
        <f>+K53</f>
        <v>5276.175</v>
      </c>
      <c r="K53" s="379">
        <v>5276.175</v>
      </c>
      <c r="L53" s="381" t="s">
        <v>245</v>
      </c>
    </row>
    <row r="54" spans="1:12" ht="39.75" customHeight="1">
      <c r="A54" s="89">
        <v>4240</v>
      </c>
      <c r="B54" s="108" t="s">
        <v>728</v>
      </c>
      <c r="C54" s="89" t="s">
        <v>489</v>
      </c>
      <c r="D54" s="92">
        <f t="shared" si="4"/>
        <v>9300</v>
      </c>
      <c r="E54" s="379">
        <v>9300</v>
      </c>
      <c r="F54" s="381" t="s">
        <v>245</v>
      </c>
      <c r="G54" s="379">
        <f>+H54</f>
        <v>11400</v>
      </c>
      <c r="H54" s="379">
        <v>11400</v>
      </c>
      <c r="I54" s="381" t="s">
        <v>245</v>
      </c>
      <c r="J54" s="379">
        <f>+K54</f>
        <v>5661.817</v>
      </c>
      <c r="K54" s="379">
        <v>5661.817</v>
      </c>
      <c r="L54" s="381" t="s">
        <v>245</v>
      </c>
    </row>
    <row r="55" spans="1:12" ht="1.5" customHeight="1" hidden="1">
      <c r="A55" s="89"/>
      <c r="B55" s="108" t="s">
        <v>632</v>
      </c>
      <c r="C55" s="89"/>
      <c r="D55" s="92">
        <f t="shared" si="4"/>
        <v>0</v>
      </c>
      <c r="E55" s="380">
        <v>0</v>
      </c>
      <c r="F55" s="380"/>
      <c r="G55" s="379">
        <f t="shared" si="5"/>
        <v>0</v>
      </c>
      <c r="H55" s="380">
        <v>0</v>
      </c>
      <c r="I55" s="380"/>
      <c r="J55" s="379">
        <f t="shared" si="3"/>
        <v>0</v>
      </c>
      <c r="K55" s="380">
        <v>0</v>
      </c>
      <c r="L55" s="380"/>
    </row>
    <row r="56" spans="1:12" ht="39.75" customHeight="1">
      <c r="A56" s="89">
        <v>4241</v>
      </c>
      <c r="B56" s="108" t="s">
        <v>729</v>
      </c>
      <c r="C56" s="89" t="s">
        <v>730</v>
      </c>
      <c r="D56" s="92">
        <f t="shared" si="4"/>
        <v>9300</v>
      </c>
      <c r="E56" s="379">
        <v>9300</v>
      </c>
      <c r="F56" s="381" t="s">
        <v>245</v>
      </c>
      <c r="G56" s="379">
        <f t="shared" si="5"/>
        <v>4650</v>
      </c>
      <c r="H56" s="379">
        <v>4650</v>
      </c>
      <c r="I56" s="381" t="s">
        <v>245</v>
      </c>
      <c r="J56" s="379">
        <f t="shared" si="3"/>
        <v>5661.817</v>
      </c>
      <c r="K56" s="379">
        <v>5661.817</v>
      </c>
      <c r="L56" s="381" t="s">
        <v>245</v>
      </c>
    </row>
    <row r="57" spans="1:12" ht="39" customHeight="1">
      <c r="A57" s="89">
        <v>4250</v>
      </c>
      <c r="B57" s="108" t="s">
        <v>731</v>
      </c>
      <c r="C57" s="89" t="s">
        <v>489</v>
      </c>
      <c r="D57" s="92">
        <f>SUM(E57)</f>
        <v>8800</v>
      </c>
      <c r="E57" s="379">
        <v>8800</v>
      </c>
      <c r="F57" s="381" t="s">
        <v>245</v>
      </c>
      <c r="G57" s="379">
        <f>SUM(H57)</f>
        <v>5030</v>
      </c>
      <c r="H57" s="379">
        <v>5030</v>
      </c>
      <c r="I57" s="381" t="s">
        <v>245</v>
      </c>
      <c r="J57" s="379">
        <f t="shared" si="3"/>
        <v>132.55</v>
      </c>
      <c r="K57" s="379">
        <v>132.55</v>
      </c>
      <c r="L57" s="381" t="s">
        <v>245</v>
      </c>
    </row>
    <row r="58" spans="1:12" ht="39.75" customHeight="1" hidden="1">
      <c r="A58" s="89"/>
      <c r="B58" s="108" t="s">
        <v>632</v>
      </c>
      <c r="C58" s="89"/>
      <c r="D58" s="92">
        <f>SUM(E58)</f>
        <v>0</v>
      </c>
      <c r="E58" s="380">
        <v>0</v>
      </c>
      <c r="F58" s="380"/>
      <c r="G58" s="379">
        <f>SUM(H58)</f>
        <v>0</v>
      </c>
      <c r="H58" s="380">
        <v>0</v>
      </c>
      <c r="I58" s="380"/>
      <c r="J58" s="379">
        <f t="shared" si="3"/>
        <v>0</v>
      </c>
      <c r="K58" s="380">
        <v>0</v>
      </c>
      <c r="L58" s="380"/>
    </row>
    <row r="59" spans="1:12" ht="39.75" customHeight="1">
      <c r="A59" s="89">
        <v>4251</v>
      </c>
      <c r="B59" s="108" t="s">
        <v>732</v>
      </c>
      <c r="C59" s="89" t="s">
        <v>733</v>
      </c>
      <c r="D59" s="92">
        <f>SUM(E59)</f>
        <v>4000</v>
      </c>
      <c r="E59" s="379">
        <v>4000</v>
      </c>
      <c r="F59" s="381" t="s">
        <v>245</v>
      </c>
      <c r="G59" s="379">
        <f>SUM(H59)</f>
        <v>0</v>
      </c>
      <c r="H59" s="379">
        <v>0</v>
      </c>
      <c r="I59" s="381" t="s">
        <v>245</v>
      </c>
      <c r="J59" s="379">
        <f t="shared" si="3"/>
        <v>0</v>
      </c>
      <c r="K59" s="379">
        <v>0</v>
      </c>
      <c r="L59" s="381" t="s">
        <v>245</v>
      </c>
    </row>
    <row r="60" spans="1:12" ht="39.75" customHeight="1">
      <c r="A60" s="89">
        <v>4252</v>
      </c>
      <c r="B60" s="108" t="s">
        <v>734</v>
      </c>
      <c r="C60" s="89" t="s">
        <v>735</v>
      </c>
      <c r="D60" s="92">
        <f>SUM(E60)</f>
        <v>4800</v>
      </c>
      <c r="E60" s="379">
        <v>4800</v>
      </c>
      <c r="F60" s="381" t="s">
        <v>245</v>
      </c>
      <c r="G60" s="379">
        <f>SUM(H60)</f>
        <v>4650</v>
      </c>
      <c r="H60" s="379">
        <v>4650</v>
      </c>
      <c r="I60" s="381" t="s">
        <v>245</v>
      </c>
      <c r="J60" s="379">
        <f t="shared" si="3"/>
        <v>132.55</v>
      </c>
      <c r="K60" s="379">
        <v>132.55</v>
      </c>
      <c r="L60" s="381" t="s">
        <v>245</v>
      </c>
    </row>
    <row r="61" spans="1:14" ht="38.25" customHeight="1">
      <c r="A61" s="89">
        <v>4260</v>
      </c>
      <c r="B61" s="108" t="s">
        <v>736</v>
      </c>
      <c r="C61" s="89" t="s">
        <v>489</v>
      </c>
      <c r="D61" s="92">
        <f>+E61</f>
        <v>33430</v>
      </c>
      <c r="E61" s="379">
        <f>SUM(E63:E70)</f>
        <v>33430</v>
      </c>
      <c r="F61" s="381" t="s">
        <v>245</v>
      </c>
      <c r="G61" s="379">
        <f>+H61</f>
        <v>38365</v>
      </c>
      <c r="H61" s="379">
        <v>38365</v>
      </c>
      <c r="I61" s="381" t="s">
        <v>245</v>
      </c>
      <c r="J61" s="379">
        <f>+K61</f>
        <v>15018.484</v>
      </c>
      <c r="K61" s="379">
        <v>15018.484</v>
      </c>
      <c r="L61" s="381" t="s">
        <v>245</v>
      </c>
      <c r="N61" s="99"/>
    </row>
    <row r="62" spans="1:12" ht="39.75" customHeight="1" hidden="1">
      <c r="A62" s="89"/>
      <c r="B62" s="108" t="s">
        <v>632</v>
      </c>
      <c r="C62" s="89"/>
      <c r="D62" s="92">
        <f aca="true" t="shared" si="6" ref="D62:D70">+E62</f>
        <v>0</v>
      </c>
      <c r="E62" s="380"/>
      <c r="F62" s="380"/>
      <c r="G62" s="379">
        <f aca="true" t="shared" si="7" ref="G62:G70">+H62</f>
        <v>0</v>
      </c>
      <c r="H62" s="380"/>
      <c r="I62" s="380"/>
      <c r="J62" s="379">
        <f t="shared" si="3"/>
        <v>0</v>
      </c>
      <c r="K62" s="380">
        <v>0</v>
      </c>
      <c r="L62" s="380"/>
    </row>
    <row r="63" spans="1:12" s="83" customFormat="1" ht="39.75" customHeight="1">
      <c r="A63" s="82">
        <v>4261</v>
      </c>
      <c r="B63" s="80" t="s">
        <v>737</v>
      </c>
      <c r="C63" s="82" t="s">
        <v>738</v>
      </c>
      <c r="D63" s="186">
        <f t="shared" si="6"/>
        <v>700</v>
      </c>
      <c r="E63" s="382">
        <v>700</v>
      </c>
      <c r="F63" s="383" t="s">
        <v>245</v>
      </c>
      <c r="G63" s="382">
        <f t="shared" si="7"/>
        <v>800</v>
      </c>
      <c r="H63" s="382">
        <v>800</v>
      </c>
      <c r="I63" s="383" t="s">
        <v>245</v>
      </c>
      <c r="J63" s="382">
        <f t="shared" si="3"/>
        <v>554.5</v>
      </c>
      <c r="K63" s="382">
        <v>554.5</v>
      </c>
      <c r="L63" s="383" t="s">
        <v>245</v>
      </c>
    </row>
    <row r="64" spans="1:12" ht="39.75" customHeight="1">
      <c r="A64" s="89">
        <v>4262</v>
      </c>
      <c r="B64" s="108" t="s">
        <v>739</v>
      </c>
      <c r="C64" s="89" t="s">
        <v>740</v>
      </c>
      <c r="D64" s="92">
        <f t="shared" si="6"/>
        <v>0</v>
      </c>
      <c r="E64" s="380">
        <v>0</v>
      </c>
      <c r="F64" s="381" t="s">
        <v>245</v>
      </c>
      <c r="G64" s="379">
        <f t="shared" si="7"/>
        <v>0</v>
      </c>
      <c r="H64" s="380">
        <v>0</v>
      </c>
      <c r="I64" s="381" t="s">
        <v>245</v>
      </c>
      <c r="J64" s="379">
        <f t="shared" si="3"/>
        <v>0</v>
      </c>
      <c r="K64" s="379">
        <v>0</v>
      </c>
      <c r="L64" s="381" t="s">
        <v>245</v>
      </c>
    </row>
    <row r="65" spans="1:12" ht="39.75" customHeight="1">
      <c r="A65" s="89">
        <v>4263</v>
      </c>
      <c r="B65" s="108" t="s">
        <v>741</v>
      </c>
      <c r="C65" s="89" t="s">
        <v>742</v>
      </c>
      <c r="D65" s="92">
        <f t="shared" si="6"/>
        <v>0</v>
      </c>
      <c r="E65" s="379">
        <v>0</v>
      </c>
      <c r="F65" s="381" t="s">
        <v>245</v>
      </c>
      <c r="G65" s="379">
        <f t="shared" si="7"/>
        <v>0</v>
      </c>
      <c r="H65" s="379">
        <v>0</v>
      </c>
      <c r="I65" s="381" t="s">
        <v>245</v>
      </c>
      <c r="J65" s="379">
        <f t="shared" si="3"/>
        <v>0</v>
      </c>
      <c r="K65" s="379">
        <v>0</v>
      </c>
      <c r="L65" s="381" t="s">
        <v>245</v>
      </c>
    </row>
    <row r="66" spans="1:12" ht="39.75" customHeight="1">
      <c r="A66" s="89">
        <v>4264</v>
      </c>
      <c r="B66" s="108" t="s">
        <v>743</v>
      </c>
      <c r="C66" s="89" t="s">
        <v>744</v>
      </c>
      <c r="D66" s="92">
        <f t="shared" si="6"/>
        <v>19300</v>
      </c>
      <c r="E66" s="379">
        <v>19300</v>
      </c>
      <c r="F66" s="381" t="s">
        <v>245</v>
      </c>
      <c r="G66" s="379">
        <f t="shared" si="7"/>
        <v>23035</v>
      </c>
      <c r="H66" s="379">
        <v>23035</v>
      </c>
      <c r="I66" s="381" t="s">
        <v>245</v>
      </c>
      <c r="J66" s="379">
        <f t="shared" si="3"/>
        <v>16599</v>
      </c>
      <c r="K66" s="379">
        <v>16599</v>
      </c>
      <c r="L66" s="381" t="s">
        <v>245</v>
      </c>
    </row>
    <row r="67" spans="1:12" ht="25.5">
      <c r="A67" s="89">
        <v>4265</v>
      </c>
      <c r="B67" s="108" t="s">
        <v>745</v>
      </c>
      <c r="C67" s="89" t="s">
        <v>746</v>
      </c>
      <c r="D67" s="92">
        <f t="shared" si="6"/>
        <v>0</v>
      </c>
      <c r="E67" s="379"/>
      <c r="F67" s="381" t="s">
        <v>245</v>
      </c>
      <c r="G67" s="379">
        <f t="shared" si="7"/>
        <v>0</v>
      </c>
      <c r="H67" s="379">
        <v>0</v>
      </c>
      <c r="I67" s="381" t="s">
        <v>245</v>
      </c>
      <c r="J67" s="379">
        <f t="shared" si="3"/>
        <v>0</v>
      </c>
      <c r="K67" s="379">
        <v>0</v>
      </c>
      <c r="L67" s="381" t="s">
        <v>245</v>
      </c>
    </row>
    <row r="68" spans="1:12" ht="21" customHeight="1">
      <c r="A68" s="89">
        <v>4266</v>
      </c>
      <c r="B68" s="108" t="s">
        <v>747</v>
      </c>
      <c r="C68" s="89" t="s">
        <v>748</v>
      </c>
      <c r="D68" s="92">
        <f t="shared" si="6"/>
        <v>150</v>
      </c>
      <c r="E68" s="379">
        <v>150</v>
      </c>
      <c r="F68" s="381" t="s">
        <v>245</v>
      </c>
      <c r="G68" s="379">
        <f t="shared" si="7"/>
        <v>150</v>
      </c>
      <c r="H68" s="379">
        <v>150</v>
      </c>
      <c r="I68" s="381" t="s">
        <v>245</v>
      </c>
      <c r="J68" s="379">
        <f t="shared" si="3"/>
        <v>0</v>
      </c>
      <c r="K68" s="379">
        <v>0</v>
      </c>
      <c r="L68" s="381" t="s">
        <v>245</v>
      </c>
    </row>
    <row r="69" spans="1:12" ht="39.75" customHeight="1">
      <c r="A69" s="89">
        <v>4267</v>
      </c>
      <c r="B69" s="108" t="s">
        <v>749</v>
      </c>
      <c r="C69" s="89" t="s">
        <v>750</v>
      </c>
      <c r="D69" s="92">
        <f t="shared" si="6"/>
        <v>4800</v>
      </c>
      <c r="E69" s="379">
        <v>4800</v>
      </c>
      <c r="F69" s="381" t="s">
        <v>245</v>
      </c>
      <c r="G69" s="379">
        <f t="shared" si="7"/>
        <v>5500</v>
      </c>
      <c r="H69" s="379">
        <v>5500</v>
      </c>
      <c r="I69" s="381" t="s">
        <v>245</v>
      </c>
      <c r="J69" s="379">
        <f t="shared" si="3"/>
        <v>4980.599</v>
      </c>
      <c r="K69" s="379">
        <v>4980.599</v>
      </c>
      <c r="L69" s="381" t="s">
        <v>245</v>
      </c>
    </row>
    <row r="70" spans="1:12" ht="30.75" customHeight="1">
      <c r="A70" s="89">
        <v>4268</v>
      </c>
      <c r="B70" s="108" t="s">
        <v>751</v>
      </c>
      <c r="C70" s="89" t="s">
        <v>752</v>
      </c>
      <c r="D70" s="92">
        <f t="shared" si="6"/>
        <v>8480</v>
      </c>
      <c r="E70" s="379">
        <v>8480</v>
      </c>
      <c r="F70" s="381" t="s">
        <v>245</v>
      </c>
      <c r="G70" s="379">
        <f t="shared" si="7"/>
        <v>8880</v>
      </c>
      <c r="H70" s="379">
        <v>8880</v>
      </c>
      <c r="I70" s="381" t="s">
        <v>245</v>
      </c>
      <c r="J70" s="379">
        <f t="shared" si="3"/>
        <v>2320.895</v>
      </c>
      <c r="K70" s="379">
        <v>2320.895</v>
      </c>
      <c r="L70" s="381" t="s">
        <v>245</v>
      </c>
    </row>
    <row r="71" spans="1:12" ht="20.25" customHeight="1" hidden="1">
      <c r="A71" s="89">
        <v>4300</v>
      </c>
      <c r="B71" s="108" t="s">
        <v>753</v>
      </c>
      <c r="C71" s="89" t="s">
        <v>489</v>
      </c>
      <c r="D71" s="92">
        <v>0</v>
      </c>
      <c r="E71" s="379">
        <v>0</v>
      </c>
      <c r="F71" s="381" t="s">
        <v>245</v>
      </c>
      <c r="G71" s="379">
        <v>0</v>
      </c>
      <c r="H71" s="379">
        <v>0</v>
      </c>
      <c r="I71" s="381" t="s">
        <v>245</v>
      </c>
      <c r="J71" s="379">
        <f t="shared" si="3"/>
        <v>0</v>
      </c>
      <c r="K71" s="379">
        <v>0</v>
      </c>
      <c r="L71" s="381" t="s">
        <v>245</v>
      </c>
    </row>
    <row r="72" spans="1:12" ht="11.25" customHeight="1" hidden="1">
      <c r="A72" s="89"/>
      <c r="B72" s="108" t="s">
        <v>672</v>
      </c>
      <c r="C72" s="89"/>
      <c r="D72" s="92">
        <v>0</v>
      </c>
      <c r="E72" s="379">
        <v>0</v>
      </c>
      <c r="F72" s="380"/>
      <c r="G72" s="379">
        <v>0</v>
      </c>
      <c r="H72" s="379">
        <v>0</v>
      </c>
      <c r="I72" s="380"/>
      <c r="J72" s="379">
        <f t="shared" si="3"/>
        <v>0</v>
      </c>
      <c r="K72" s="380">
        <v>0</v>
      </c>
      <c r="L72" s="380"/>
    </row>
    <row r="73" spans="1:12" ht="11.25" customHeight="1" hidden="1">
      <c r="A73" s="89">
        <v>4310</v>
      </c>
      <c r="B73" s="108" t="s">
        <v>754</v>
      </c>
      <c r="C73" s="89" t="s">
        <v>489</v>
      </c>
      <c r="D73" s="92">
        <v>0</v>
      </c>
      <c r="E73" s="379">
        <v>0</v>
      </c>
      <c r="F73" s="381" t="s">
        <v>245</v>
      </c>
      <c r="G73" s="379">
        <v>0</v>
      </c>
      <c r="H73" s="379">
        <v>0</v>
      </c>
      <c r="I73" s="381" t="s">
        <v>245</v>
      </c>
      <c r="J73" s="379">
        <f t="shared" si="3"/>
        <v>0</v>
      </c>
      <c r="K73" s="379">
        <v>0</v>
      </c>
      <c r="L73" s="381" t="s">
        <v>245</v>
      </c>
    </row>
    <row r="74" spans="1:12" ht="15" customHeight="1" hidden="1">
      <c r="A74" s="89"/>
      <c r="B74" s="108" t="s">
        <v>632</v>
      </c>
      <c r="C74" s="89"/>
      <c r="D74" s="109">
        <v>0</v>
      </c>
      <c r="E74" s="379">
        <v>0</v>
      </c>
      <c r="F74" s="380"/>
      <c r="G74" s="380">
        <v>0</v>
      </c>
      <c r="H74" s="379">
        <v>0</v>
      </c>
      <c r="I74" s="380"/>
      <c r="J74" s="379">
        <f t="shared" si="3"/>
        <v>0</v>
      </c>
      <c r="K74" s="380">
        <v>0</v>
      </c>
      <c r="L74" s="380"/>
    </row>
    <row r="75" spans="1:12" ht="9" customHeight="1" hidden="1">
      <c r="A75" s="89">
        <v>4311</v>
      </c>
      <c r="B75" s="108" t="s">
        <v>755</v>
      </c>
      <c r="C75" s="89" t="s">
        <v>756</v>
      </c>
      <c r="D75" s="92">
        <v>0</v>
      </c>
      <c r="E75" s="379">
        <v>0</v>
      </c>
      <c r="F75" s="381" t="s">
        <v>245</v>
      </c>
      <c r="G75" s="379">
        <v>0</v>
      </c>
      <c r="H75" s="379">
        <v>0</v>
      </c>
      <c r="I75" s="381" t="s">
        <v>245</v>
      </c>
      <c r="J75" s="379">
        <f t="shared" si="3"/>
        <v>0</v>
      </c>
      <c r="K75" s="379">
        <v>0</v>
      </c>
      <c r="L75" s="381" t="s">
        <v>245</v>
      </c>
    </row>
    <row r="76" spans="1:12" ht="9" customHeight="1" hidden="1">
      <c r="A76" s="89">
        <v>4312</v>
      </c>
      <c r="B76" s="108" t="s">
        <v>757</v>
      </c>
      <c r="C76" s="89" t="s">
        <v>758</v>
      </c>
      <c r="D76" s="92">
        <v>0</v>
      </c>
      <c r="E76" s="379">
        <v>0</v>
      </c>
      <c r="F76" s="381" t="s">
        <v>245</v>
      </c>
      <c r="G76" s="379">
        <v>0</v>
      </c>
      <c r="H76" s="379">
        <v>0</v>
      </c>
      <c r="I76" s="381" t="s">
        <v>245</v>
      </c>
      <c r="J76" s="379">
        <f t="shared" si="3"/>
        <v>0</v>
      </c>
      <c r="K76" s="379">
        <v>0</v>
      </c>
      <c r="L76" s="381" t="s">
        <v>245</v>
      </c>
    </row>
    <row r="77" spans="1:12" ht="18.75" customHeight="1" hidden="1">
      <c r="A77" s="89">
        <v>4320</v>
      </c>
      <c r="B77" s="108" t="s">
        <v>759</v>
      </c>
      <c r="C77" s="89" t="s">
        <v>489</v>
      </c>
      <c r="D77" s="92">
        <v>0</v>
      </c>
      <c r="E77" s="379">
        <v>0</v>
      </c>
      <c r="F77" s="381" t="s">
        <v>245</v>
      </c>
      <c r="G77" s="379">
        <v>0</v>
      </c>
      <c r="H77" s="379">
        <v>0</v>
      </c>
      <c r="I77" s="381" t="s">
        <v>245</v>
      </c>
      <c r="J77" s="379">
        <f t="shared" si="3"/>
        <v>0</v>
      </c>
      <c r="K77" s="379">
        <v>0</v>
      </c>
      <c r="L77" s="381" t="s">
        <v>245</v>
      </c>
    </row>
    <row r="78" spans="1:12" ht="8.25" customHeight="1" hidden="1">
      <c r="A78" s="89"/>
      <c r="B78" s="108" t="s">
        <v>632</v>
      </c>
      <c r="C78" s="89"/>
      <c r="D78" s="109">
        <v>0</v>
      </c>
      <c r="E78" s="379">
        <v>0</v>
      </c>
      <c r="F78" s="380"/>
      <c r="G78" s="380">
        <v>0</v>
      </c>
      <c r="H78" s="379">
        <v>0</v>
      </c>
      <c r="I78" s="380"/>
      <c r="J78" s="379">
        <f t="shared" si="3"/>
        <v>0</v>
      </c>
      <c r="K78" s="380">
        <v>0</v>
      </c>
      <c r="L78" s="380"/>
    </row>
    <row r="79" spans="1:12" ht="13.5" customHeight="1" hidden="1">
      <c r="A79" s="89">
        <v>4321</v>
      </c>
      <c r="B79" s="108" t="s">
        <v>760</v>
      </c>
      <c r="C79" s="89" t="s">
        <v>761</v>
      </c>
      <c r="D79" s="92">
        <v>0</v>
      </c>
      <c r="E79" s="379">
        <v>0</v>
      </c>
      <c r="F79" s="381" t="s">
        <v>245</v>
      </c>
      <c r="G79" s="379">
        <v>0</v>
      </c>
      <c r="H79" s="379">
        <v>0</v>
      </c>
      <c r="I79" s="381" t="s">
        <v>245</v>
      </c>
      <c r="J79" s="379">
        <f t="shared" si="3"/>
        <v>0</v>
      </c>
      <c r="K79" s="379">
        <v>0</v>
      </c>
      <c r="L79" s="381" t="s">
        <v>245</v>
      </c>
    </row>
    <row r="80" spans="1:12" ht="12" customHeight="1" hidden="1">
      <c r="A80" s="89">
        <v>4322</v>
      </c>
      <c r="B80" s="108" t="s">
        <v>762</v>
      </c>
      <c r="C80" s="89" t="s">
        <v>763</v>
      </c>
      <c r="D80" s="92">
        <v>0</v>
      </c>
      <c r="E80" s="379">
        <v>0</v>
      </c>
      <c r="F80" s="381" t="s">
        <v>245</v>
      </c>
      <c r="G80" s="379">
        <v>0</v>
      </c>
      <c r="H80" s="379">
        <v>0</v>
      </c>
      <c r="I80" s="381" t="s">
        <v>245</v>
      </c>
      <c r="J80" s="379">
        <f t="shared" si="3"/>
        <v>0</v>
      </c>
      <c r="K80" s="379">
        <v>0</v>
      </c>
      <c r="L80" s="381" t="s">
        <v>245</v>
      </c>
    </row>
    <row r="81" spans="1:12" ht="59.25" customHeight="1">
      <c r="A81" s="89">
        <v>4330</v>
      </c>
      <c r="B81" s="108" t="s">
        <v>764</v>
      </c>
      <c r="C81" s="89" t="s">
        <v>489</v>
      </c>
      <c r="D81" s="92">
        <v>0</v>
      </c>
      <c r="E81" s="379">
        <v>0</v>
      </c>
      <c r="F81" s="381" t="s">
        <v>245</v>
      </c>
      <c r="G81" s="379">
        <v>0</v>
      </c>
      <c r="H81" s="379">
        <v>0</v>
      </c>
      <c r="I81" s="381" t="s">
        <v>245</v>
      </c>
      <c r="J81" s="379">
        <f t="shared" si="3"/>
        <v>0</v>
      </c>
      <c r="K81" s="379">
        <v>0</v>
      </c>
      <c r="L81" s="381" t="s">
        <v>245</v>
      </c>
    </row>
    <row r="82" spans="1:12" ht="25.5" customHeight="1">
      <c r="A82" s="89"/>
      <c r="B82" s="108" t="s">
        <v>632</v>
      </c>
      <c r="C82" s="89"/>
      <c r="D82" s="109">
        <v>0</v>
      </c>
      <c r="E82" s="379">
        <v>0</v>
      </c>
      <c r="F82" s="380"/>
      <c r="G82" s="380">
        <v>0</v>
      </c>
      <c r="H82" s="379">
        <v>0</v>
      </c>
      <c r="I82" s="380"/>
      <c r="J82" s="379">
        <f t="shared" si="3"/>
        <v>0</v>
      </c>
      <c r="K82" s="380">
        <v>0</v>
      </c>
      <c r="L82" s="380"/>
    </row>
    <row r="83" spans="1:12" ht="22.5" customHeight="1">
      <c r="A83" s="89">
        <v>4331</v>
      </c>
      <c r="B83" s="108" t="s">
        <v>765</v>
      </c>
      <c r="C83" s="89" t="s">
        <v>766</v>
      </c>
      <c r="D83" s="92">
        <v>0</v>
      </c>
      <c r="E83" s="379">
        <v>0</v>
      </c>
      <c r="F83" s="381" t="s">
        <v>245</v>
      </c>
      <c r="G83" s="379">
        <v>0</v>
      </c>
      <c r="H83" s="379">
        <v>0</v>
      </c>
      <c r="I83" s="381" t="s">
        <v>245</v>
      </c>
      <c r="J83" s="379">
        <f t="shared" si="3"/>
        <v>0</v>
      </c>
      <c r="K83" s="379">
        <v>0</v>
      </c>
      <c r="L83" s="381" t="s">
        <v>245</v>
      </c>
    </row>
    <row r="84" spans="1:12" ht="16.5" customHeight="1">
      <c r="A84" s="89">
        <v>4332</v>
      </c>
      <c r="B84" s="108" t="s">
        <v>767</v>
      </c>
      <c r="C84" s="89" t="s">
        <v>768</v>
      </c>
      <c r="D84" s="92">
        <v>0</v>
      </c>
      <c r="E84" s="379">
        <v>0</v>
      </c>
      <c r="F84" s="381" t="s">
        <v>245</v>
      </c>
      <c r="G84" s="379">
        <v>0</v>
      </c>
      <c r="H84" s="379">
        <v>0</v>
      </c>
      <c r="I84" s="381" t="s">
        <v>245</v>
      </c>
      <c r="J84" s="379">
        <f t="shared" si="3"/>
        <v>0</v>
      </c>
      <c r="K84" s="379">
        <v>0</v>
      </c>
      <c r="L84" s="381" t="s">
        <v>245</v>
      </c>
    </row>
    <row r="85" spans="1:12" ht="18" customHeight="1">
      <c r="A85" s="89">
        <v>4333</v>
      </c>
      <c r="B85" s="108" t="s">
        <v>769</v>
      </c>
      <c r="C85" s="89" t="s">
        <v>770</v>
      </c>
      <c r="D85" s="92">
        <v>0</v>
      </c>
      <c r="E85" s="379">
        <v>0</v>
      </c>
      <c r="F85" s="381" t="s">
        <v>245</v>
      </c>
      <c r="G85" s="379">
        <v>0</v>
      </c>
      <c r="H85" s="379">
        <v>0</v>
      </c>
      <c r="I85" s="381" t="s">
        <v>245</v>
      </c>
      <c r="J85" s="379">
        <f t="shared" si="3"/>
        <v>0</v>
      </c>
      <c r="K85" s="379">
        <v>0</v>
      </c>
      <c r="L85" s="381" t="s">
        <v>245</v>
      </c>
    </row>
    <row r="86" spans="1:12" ht="15.75" customHeight="1">
      <c r="A86" s="89">
        <v>4400</v>
      </c>
      <c r="B86" s="108" t="s">
        <v>771</v>
      </c>
      <c r="C86" s="89" t="s">
        <v>489</v>
      </c>
      <c r="D86" s="92">
        <v>0</v>
      </c>
      <c r="E86" s="379">
        <v>0</v>
      </c>
      <c r="F86" s="381" t="s">
        <v>245</v>
      </c>
      <c r="G86" s="379">
        <v>0</v>
      </c>
      <c r="H86" s="379">
        <v>0</v>
      </c>
      <c r="I86" s="381" t="s">
        <v>245</v>
      </c>
      <c r="J86" s="379">
        <f t="shared" si="3"/>
        <v>0</v>
      </c>
      <c r="K86" s="379">
        <v>0</v>
      </c>
      <c r="L86" s="381" t="s">
        <v>245</v>
      </c>
    </row>
    <row r="87" spans="1:12" ht="21.75" customHeight="1">
      <c r="A87" s="89"/>
      <c r="B87" s="108" t="s">
        <v>672</v>
      </c>
      <c r="C87" s="89"/>
      <c r="D87" s="109">
        <v>0</v>
      </c>
      <c r="E87" s="379">
        <v>0</v>
      </c>
      <c r="F87" s="380"/>
      <c r="G87" s="380">
        <v>0</v>
      </c>
      <c r="H87" s="379">
        <v>0</v>
      </c>
      <c r="I87" s="380"/>
      <c r="J87" s="379">
        <f t="shared" si="3"/>
        <v>0</v>
      </c>
      <c r="K87" s="380">
        <v>0</v>
      </c>
      <c r="L87" s="380"/>
    </row>
    <row r="88" spans="1:12" ht="12.75" customHeight="1">
      <c r="A88" s="89">
        <v>4410</v>
      </c>
      <c r="B88" s="108" t="s">
        <v>772</v>
      </c>
      <c r="C88" s="89" t="s">
        <v>489</v>
      </c>
      <c r="D88" s="92">
        <v>0</v>
      </c>
      <c r="E88" s="379">
        <v>0</v>
      </c>
      <c r="F88" s="381" t="s">
        <v>245</v>
      </c>
      <c r="G88" s="379">
        <v>0</v>
      </c>
      <c r="H88" s="379">
        <v>0</v>
      </c>
      <c r="I88" s="381" t="s">
        <v>245</v>
      </c>
      <c r="J88" s="379">
        <f t="shared" si="3"/>
        <v>0</v>
      </c>
      <c r="K88" s="379">
        <v>0</v>
      </c>
      <c r="L88" s="381" t="s">
        <v>245</v>
      </c>
    </row>
    <row r="89" spans="1:12" ht="9.75" customHeight="1">
      <c r="A89" s="89"/>
      <c r="B89" s="108" t="s">
        <v>632</v>
      </c>
      <c r="C89" s="89"/>
      <c r="D89" s="109">
        <v>0</v>
      </c>
      <c r="E89" s="379">
        <v>0</v>
      </c>
      <c r="F89" s="380"/>
      <c r="G89" s="380">
        <v>0</v>
      </c>
      <c r="H89" s="379">
        <v>0</v>
      </c>
      <c r="I89" s="380"/>
      <c r="J89" s="379">
        <f t="shared" si="3"/>
        <v>0</v>
      </c>
      <c r="K89" s="380">
        <v>0</v>
      </c>
      <c r="L89" s="380"/>
    </row>
    <row r="90" spans="1:12" ht="6.75" customHeight="1">
      <c r="A90" s="89">
        <v>4411</v>
      </c>
      <c r="B90" s="108" t="s">
        <v>773</v>
      </c>
      <c r="C90" s="89" t="s">
        <v>774</v>
      </c>
      <c r="D90" s="92">
        <v>0</v>
      </c>
      <c r="E90" s="379">
        <v>0</v>
      </c>
      <c r="F90" s="381" t="s">
        <v>245</v>
      </c>
      <c r="G90" s="379">
        <v>0</v>
      </c>
      <c r="H90" s="379">
        <v>0</v>
      </c>
      <c r="I90" s="381" t="s">
        <v>245</v>
      </c>
      <c r="J90" s="379">
        <f t="shared" si="3"/>
        <v>0</v>
      </c>
      <c r="K90" s="379">
        <v>0</v>
      </c>
      <c r="L90" s="381" t="s">
        <v>245</v>
      </c>
    </row>
    <row r="91" spans="1:12" ht="30.75" customHeight="1">
      <c r="A91" s="89">
        <v>4412</v>
      </c>
      <c r="B91" s="108" t="s">
        <v>775</v>
      </c>
      <c r="C91" s="89" t="s">
        <v>776</v>
      </c>
      <c r="D91" s="92">
        <v>0</v>
      </c>
      <c r="E91" s="379">
        <v>0</v>
      </c>
      <c r="F91" s="381" t="s">
        <v>245</v>
      </c>
      <c r="G91" s="379">
        <v>0</v>
      </c>
      <c r="H91" s="379">
        <v>0</v>
      </c>
      <c r="I91" s="381" t="s">
        <v>245</v>
      </c>
      <c r="J91" s="379">
        <f t="shared" si="3"/>
        <v>0</v>
      </c>
      <c r="K91" s="379">
        <v>0</v>
      </c>
      <c r="L91" s="381" t="s">
        <v>245</v>
      </c>
    </row>
    <row r="92" spans="1:12" ht="20.25" customHeight="1">
      <c r="A92" s="89">
        <v>4420</v>
      </c>
      <c r="B92" s="108" t="s">
        <v>777</v>
      </c>
      <c r="C92" s="89" t="s">
        <v>489</v>
      </c>
      <c r="D92" s="92">
        <v>0</v>
      </c>
      <c r="E92" s="379">
        <v>0</v>
      </c>
      <c r="F92" s="381" t="s">
        <v>245</v>
      </c>
      <c r="G92" s="379">
        <v>0</v>
      </c>
      <c r="H92" s="379">
        <v>0</v>
      </c>
      <c r="I92" s="381" t="s">
        <v>245</v>
      </c>
      <c r="J92" s="379">
        <f t="shared" si="3"/>
        <v>0</v>
      </c>
      <c r="K92" s="379">
        <v>0</v>
      </c>
      <c r="L92" s="381" t="s">
        <v>245</v>
      </c>
    </row>
    <row r="93" spans="1:12" ht="22.5" customHeight="1">
      <c r="A93" s="89"/>
      <c r="B93" s="108" t="s">
        <v>632</v>
      </c>
      <c r="C93" s="89"/>
      <c r="D93" s="109">
        <v>0</v>
      </c>
      <c r="E93" s="379">
        <v>0</v>
      </c>
      <c r="F93" s="380"/>
      <c r="G93" s="380">
        <v>0</v>
      </c>
      <c r="H93" s="379">
        <v>0</v>
      </c>
      <c r="I93" s="380"/>
      <c r="J93" s="379">
        <f t="shared" si="3"/>
        <v>0</v>
      </c>
      <c r="K93" s="380">
        <v>0</v>
      </c>
      <c r="L93" s="380"/>
    </row>
    <row r="94" spans="1:12" ht="39.75" customHeight="1">
      <c r="A94" s="89">
        <v>4421</v>
      </c>
      <c r="B94" s="108" t="s">
        <v>778</v>
      </c>
      <c r="C94" s="89" t="s">
        <v>779</v>
      </c>
      <c r="D94" s="92">
        <v>0</v>
      </c>
      <c r="E94" s="379">
        <v>0</v>
      </c>
      <c r="F94" s="381" t="s">
        <v>245</v>
      </c>
      <c r="G94" s="379">
        <v>0</v>
      </c>
      <c r="H94" s="379">
        <v>0</v>
      </c>
      <c r="I94" s="381" t="s">
        <v>245</v>
      </c>
      <c r="J94" s="379">
        <f t="shared" si="3"/>
        <v>0</v>
      </c>
      <c r="K94" s="379">
        <v>0</v>
      </c>
      <c r="L94" s="381" t="s">
        <v>245</v>
      </c>
    </row>
    <row r="95" spans="1:12" ht="39.75" customHeight="1">
      <c r="A95" s="89">
        <v>4422</v>
      </c>
      <c r="B95" s="108" t="s">
        <v>780</v>
      </c>
      <c r="C95" s="89" t="s">
        <v>781</v>
      </c>
      <c r="D95" s="92">
        <v>0</v>
      </c>
      <c r="E95" s="379">
        <v>0</v>
      </c>
      <c r="F95" s="381" t="s">
        <v>245</v>
      </c>
      <c r="G95" s="379">
        <v>0</v>
      </c>
      <c r="H95" s="379">
        <v>0</v>
      </c>
      <c r="I95" s="381" t="s">
        <v>245</v>
      </c>
      <c r="J95" s="379">
        <f t="shared" si="3"/>
        <v>0</v>
      </c>
      <c r="K95" s="379">
        <v>0</v>
      </c>
      <c r="L95" s="381" t="s">
        <v>245</v>
      </c>
    </row>
    <row r="96" spans="1:13" ht="39.75" customHeight="1">
      <c r="A96" s="89">
        <v>4500</v>
      </c>
      <c r="B96" s="108" t="s">
        <v>782</v>
      </c>
      <c r="C96" s="89"/>
      <c r="D96" s="111">
        <v>13295.8</v>
      </c>
      <c r="E96" s="379">
        <v>13295.8</v>
      </c>
      <c r="F96" s="381" t="s">
        <v>245</v>
      </c>
      <c r="G96" s="379">
        <f>+H96</f>
        <v>14140.8</v>
      </c>
      <c r="H96" s="379">
        <v>14140.8</v>
      </c>
      <c r="I96" s="381" t="s">
        <v>245</v>
      </c>
      <c r="J96" s="379">
        <f t="shared" si="3"/>
        <v>8579.857</v>
      </c>
      <c r="K96" s="379">
        <v>8579.857</v>
      </c>
      <c r="L96" s="381" t="s">
        <v>245</v>
      </c>
      <c r="M96" s="293"/>
    </row>
    <row r="97" spans="1:12" ht="0.75" customHeight="1">
      <c r="A97" s="89"/>
      <c r="B97" s="108" t="s">
        <v>672</v>
      </c>
      <c r="C97" s="89"/>
      <c r="D97" s="109">
        <v>0</v>
      </c>
      <c r="E97" s="380">
        <v>0</v>
      </c>
      <c r="F97" s="380"/>
      <c r="G97" s="380">
        <v>0</v>
      </c>
      <c r="H97" s="380">
        <v>0</v>
      </c>
      <c r="I97" s="380"/>
      <c r="J97" s="379">
        <f t="shared" si="3"/>
        <v>0</v>
      </c>
      <c r="K97" s="380">
        <v>0</v>
      </c>
      <c r="L97" s="380"/>
    </row>
    <row r="98" spans="1:12" ht="39.75" customHeight="1">
      <c r="A98" s="89">
        <v>4510</v>
      </c>
      <c r="B98" s="108" t="s">
        <v>783</v>
      </c>
      <c r="C98" s="89" t="s">
        <v>489</v>
      </c>
      <c r="D98" s="92">
        <v>0</v>
      </c>
      <c r="E98" s="380">
        <v>0</v>
      </c>
      <c r="F98" s="381" t="s">
        <v>245</v>
      </c>
      <c r="G98" s="379">
        <v>0</v>
      </c>
      <c r="H98" s="380">
        <v>0</v>
      </c>
      <c r="I98" s="381" t="s">
        <v>245</v>
      </c>
      <c r="J98" s="379">
        <f t="shared" si="3"/>
        <v>0</v>
      </c>
      <c r="K98" s="379">
        <v>0</v>
      </c>
      <c r="L98" s="381" t="s">
        <v>245</v>
      </c>
    </row>
    <row r="99" spans="1:12" ht="39.75" customHeight="1" hidden="1">
      <c r="A99" s="89"/>
      <c r="B99" s="108" t="s">
        <v>632</v>
      </c>
      <c r="C99" s="89"/>
      <c r="D99" s="109">
        <v>0</v>
      </c>
      <c r="E99" s="380">
        <v>0</v>
      </c>
      <c r="F99" s="380"/>
      <c r="G99" s="380">
        <v>0</v>
      </c>
      <c r="H99" s="380">
        <v>0</v>
      </c>
      <c r="I99" s="380"/>
      <c r="J99" s="379">
        <f t="shared" si="3"/>
        <v>0</v>
      </c>
      <c r="K99" s="380">
        <v>0</v>
      </c>
      <c r="L99" s="380"/>
    </row>
    <row r="100" spans="1:12" ht="39.75" customHeight="1">
      <c r="A100" s="89">
        <v>4511</v>
      </c>
      <c r="B100" s="108" t="s">
        <v>784</v>
      </c>
      <c r="C100" s="89" t="s">
        <v>785</v>
      </c>
      <c r="D100" s="92">
        <v>0</v>
      </c>
      <c r="E100" s="380">
        <v>0</v>
      </c>
      <c r="F100" s="381" t="s">
        <v>245</v>
      </c>
      <c r="G100" s="379">
        <v>0</v>
      </c>
      <c r="H100" s="380">
        <v>0</v>
      </c>
      <c r="I100" s="381" t="s">
        <v>245</v>
      </c>
      <c r="J100" s="379">
        <f t="shared" si="3"/>
        <v>0</v>
      </c>
      <c r="K100" s="379">
        <v>0</v>
      </c>
      <c r="L100" s="381" t="s">
        <v>245</v>
      </c>
    </row>
    <row r="101" spans="1:12" ht="39.75" customHeight="1">
      <c r="A101" s="89">
        <v>4512</v>
      </c>
      <c r="B101" s="108" t="s">
        <v>786</v>
      </c>
      <c r="C101" s="89" t="s">
        <v>787</v>
      </c>
      <c r="D101" s="92">
        <v>0</v>
      </c>
      <c r="E101" s="380">
        <v>0</v>
      </c>
      <c r="F101" s="381" t="s">
        <v>245</v>
      </c>
      <c r="G101" s="379">
        <v>0</v>
      </c>
      <c r="H101" s="380">
        <v>0</v>
      </c>
      <c r="I101" s="381" t="s">
        <v>245</v>
      </c>
      <c r="J101" s="379">
        <f t="shared" si="3"/>
        <v>0</v>
      </c>
      <c r="K101" s="379">
        <v>0</v>
      </c>
      <c r="L101" s="381" t="s">
        <v>245</v>
      </c>
    </row>
    <row r="102" spans="1:12" ht="39.75" customHeight="1">
      <c r="A102" s="89">
        <v>4520</v>
      </c>
      <c r="B102" s="108" t="s">
        <v>788</v>
      </c>
      <c r="C102" s="89" t="s">
        <v>489</v>
      </c>
      <c r="D102" s="92"/>
      <c r="E102" s="379"/>
      <c r="F102" s="381" t="s">
        <v>245</v>
      </c>
      <c r="G102" s="379"/>
      <c r="H102" s="379"/>
      <c r="I102" s="381" t="s">
        <v>245</v>
      </c>
      <c r="J102" s="379">
        <f t="shared" si="3"/>
        <v>0</v>
      </c>
      <c r="K102" s="379">
        <f>+K104+K105</f>
        <v>0</v>
      </c>
      <c r="L102" s="381" t="s">
        <v>245</v>
      </c>
    </row>
    <row r="103" spans="1:12" ht="18" customHeight="1">
      <c r="A103" s="89"/>
      <c r="B103" s="108" t="s">
        <v>632</v>
      </c>
      <c r="C103" s="89"/>
      <c r="D103" s="109">
        <v>0</v>
      </c>
      <c r="E103" s="380">
        <v>0</v>
      </c>
      <c r="F103" s="381"/>
      <c r="G103" s="380">
        <v>0</v>
      </c>
      <c r="H103" s="380">
        <v>0</v>
      </c>
      <c r="I103" s="381"/>
      <c r="J103" s="379">
        <f t="shared" si="3"/>
        <v>0</v>
      </c>
      <c r="K103" s="380">
        <v>0</v>
      </c>
      <c r="L103" s="380"/>
    </row>
    <row r="104" spans="1:12" ht="39.75" customHeight="1">
      <c r="A104" s="89">
        <v>4521</v>
      </c>
      <c r="B104" s="108" t="s">
        <v>789</v>
      </c>
      <c r="C104" s="89" t="s">
        <v>790</v>
      </c>
      <c r="D104" s="92">
        <v>0</v>
      </c>
      <c r="E104" s="380">
        <v>0</v>
      </c>
      <c r="F104" s="381" t="s">
        <v>245</v>
      </c>
      <c r="G104" s="379">
        <v>0</v>
      </c>
      <c r="H104" s="380">
        <v>0</v>
      </c>
      <c r="I104" s="381" t="s">
        <v>245</v>
      </c>
      <c r="J104" s="379">
        <f aca="true" t="shared" si="8" ref="J104:J164">+K104</f>
        <v>0</v>
      </c>
      <c r="K104" s="379">
        <v>0</v>
      </c>
      <c r="L104" s="381" t="s">
        <v>245</v>
      </c>
    </row>
    <row r="105" spans="1:12" ht="39.75" customHeight="1">
      <c r="A105" s="89">
        <v>4522</v>
      </c>
      <c r="B105" s="108" t="s">
        <v>791</v>
      </c>
      <c r="C105" s="89" t="s">
        <v>792</v>
      </c>
      <c r="D105" s="110">
        <v>0</v>
      </c>
      <c r="E105" s="379">
        <v>0</v>
      </c>
      <c r="F105" s="381" t="s">
        <v>245</v>
      </c>
      <c r="G105" s="379">
        <v>0</v>
      </c>
      <c r="H105" s="379">
        <v>0</v>
      </c>
      <c r="I105" s="381" t="s">
        <v>245</v>
      </c>
      <c r="J105" s="379">
        <f t="shared" si="8"/>
        <v>0</v>
      </c>
      <c r="K105" s="379">
        <v>0</v>
      </c>
      <c r="L105" s="381" t="s">
        <v>245</v>
      </c>
    </row>
    <row r="106" spans="1:12" ht="39.75" customHeight="1">
      <c r="A106" s="89">
        <v>4530</v>
      </c>
      <c r="B106" s="108" t="s">
        <v>793</v>
      </c>
      <c r="C106" s="89" t="s">
        <v>489</v>
      </c>
      <c r="D106" s="92">
        <v>11295.8</v>
      </c>
      <c r="E106" s="379">
        <v>11295.8</v>
      </c>
      <c r="F106" s="381" t="s">
        <v>245</v>
      </c>
      <c r="G106" s="379">
        <v>11495.8</v>
      </c>
      <c r="H106" s="379">
        <v>9495.8</v>
      </c>
      <c r="I106" s="381" t="s">
        <v>245</v>
      </c>
      <c r="J106" s="379">
        <f t="shared" si="8"/>
        <v>5100.91</v>
      </c>
      <c r="K106" s="379">
        <v>5100.91</v>
      </c>
      <c r="L106" s="381" t="s">
        <v>245</v>
      </c>
    </row>
    <row r="107" spans="1:12" ht="15">
      <c r="A107" s="89"/>
      <c r="B107" s="108" t="s">
        <v>632</v>
      </c>
      <c r="C107" s="89"/>
      <c r="D107" s="109"/>
      <c r="E107" s="379"/>
      <c r="F107" s="380"/>
      <c r="G107" s="380"/>
      <c r="H107" s="379"/>
      <c r="I107" s="380"/>
      <c r="J107" s="379">
        <f t="shared" si="8"/>
        <v>0</v>
      </c>
      <c r="K107" s="380">
        <v>0</v>
      </c>
      <c r="L107" s="380"/>
    </row>
    <row r="108" spans="1:12" ht="39.75" customHeight="1">
      <c r="A108" s="89">
        <v>4531</v>
      </c>
      <c r="B108" s="108" t="s">
        <v>794</v>
      </c>
      <c r="C108" s="89" t="s">
        <v>795</v>
      </c>
      <c r="D108" s="92">
        <f>+E108</f>
        <v>11295.8</v>
      </c>
      <c r="E108" s="379">
        <v>11295.8</v>
      </c>
      <c r="F108" s="381" t="s">
        <v>245</v>
      </c>
      <c r="G108" s="379">
        <f>+H108</f>
        <v>9495.8</v>
      </c>
      <c r="H108" s="379">
        <v>9495.8</v>
      </c>
      <c r="I108" s="381" t="s">
        <v>245</v>
      </c>
      <c r="J108" s="379">
        <f t="shared" si="8"/>
        <v>5100.91</v>
      </c>
      <c r="K108" s="379">
        <v>5100.91</v>
      </c>
      <c r="L108" s="381" t="s">
        <v>245</v>
      </c>
    </row>
    <row r="109" spans="1:12" ht="39.75" customHeight="1">
      <c r="A109" s="89">
        <v>4532</v>
      </c>
      <c r="B109" s="108" t="s">
        <v>796</v>
      </c>
      <c r="C109" s="89" t="s">
        <v>797</v>
      </c>
      <c r="D109" s="92">
        <f>+E109</f>
        <v>0</v>
      </c>
      <c r="E109" s="379">
        <v>0</v>
      </c>
      <c r="F109" s="381" t="s">
        <v>245</v>
      </c>
      <c r="G109" s="379">
        <f aca="true" t="shared" si="9" ref="G109:G121">+H109</f>
        <v>9495.8</v>
      </c>
      <c r="H109" s="379">
        <v>9495.8</v>
      </c>
      <c r="I109" s="381" t="s">
        <v>245</v>
      </c>
      <c r="J109" s="379">
        <f t="shared" si="8"/>
        <v>0</v>
      </c>
      <c r="K109" s="379">
        <v>0</v>
      </c>
      <c r="L109" s="381" t="s">
        <v>245</v>
      </c>
    </row>
    <row r="110" spans="1:12" ht="25.5">
      <c r="A110" s="89">
        <v>4533</v>
      </c>
      <c r="B110" s="108" t="s">
        <v>798</v>
      </c>
      <c r="C110" s="89" t="s">
        <v>799</v>
      </c>
      <c r="D110" s="92">
        <f>+E110</f>
        <v>0</v>
      </c>
      <c r="E110" s="379">
        <v>0</v>
      </c>
      <c r="F110" s="381" t="s">
        <v>245</v>
      </c>
      <c r="G110" s="379">
        <f t="shared" si="9"/>
        <v>9495.8</v>
      </c>
      <c r="H110" s="379">
        <v>9495.8</v>
      </c>
      <c r="I110" s="381" t="s">
        <v>245</v>
      </c>
      <c r="J110" s="379">
        <f t="shared" si="8"/>
        <v>0</v>
      </c>
      <c r="K110" s="379">
        <v>0</v>
      </c>
      <c r="L110" s="381" t="s">
        <v>245</v>
      </c>
    </row>
    <row r="111" spans="1:12" ht="15">
      <c r="A111" s="89">
        <v>4534</v>
      </c>
      <c r="B111" s="108" t="s">
        <v>800</v>
      </c>
      <c r="C111" s="89"/>
      <c r="D111" s="92">
        <v>0</v>
      </c>
      <c r="E111" s="379">
        <v>0</v>
      </c>
      <c r="F111" s="381" t="s">
        <v>245</v>
      </c>
      <c r="G111" s="379">
        <f t="shared" si="9"/>
        <v>0</v>
      </c>
      <c r="H111" s="379">
        <v>0</v>
      </c>
      <c r="I111" s="381" t="s">
        <v>245</v>
      </c>
      <c r="J111" s="379">
        <f t="shared" si="8"/>
        <v>0</v>
      </c>
      <c r="K111" s="379">
        <v>0</v>
      </c>
      <c r="L111" s="381" t="s">
        <v>245</v>
      </c>
    </row>
    <row r="112" spans="1:12" ht="15">
      <c r="A112" s="89">
        <v>4535</v>
      </c>
      <c r="B112" s="108" t="s">
        <v>801</v>
      </c>
      <c r="C112" s="89"/>
      <c r="D112" s="92">
        <v>0</v>
      </c>
      <c r="E112" s="379">
        <v>0</v>
      </c>
      <c r="F112" s="381" t="s">
        <v>245</v>
      </c>
      <c r="G112" s="379">
        <f t="shared" si="9"/>
        <v>0</v>
      </c>
      <c r="H112" s="379">
        <v>0</v>
      </c>
      <c r="I112" s="381" t="s">
        <v>245</v>
      </c>
      <c r="J112" s="379">
        <f t="shared" si="8"/>
        <v>0</v>
      </c>
      <c r="K112" s="379">
        <v>0</v>
      </c>
      <c r="L112" s="381" t="s">
        <v>245</v>
      </c>
    </row>
    <row r="113" spans="1:12" ht="15">
      <c r="A113" s="89">
        <v>4536</v>
      </c>
      <c r="B113" s="108" t="s">
        <v>802</v>
      </c>
      <c r="C113" s="89"/>
      <c r="D113" s="92">
        <v>0</v>
      </c>
      <c r="E113" s="379">
        <v>0</v>
      </c>
      <c r="F113" s="381" t="s">
        <v>245</v>
      </c>
      <c r="G113" s="379">
        <f t="shared" si="9"/>
        <v>0</v>
      </c>
      <c r="H113" s="379">
        <v>0</v>
      </c>
      <c r="I113" s="381" t="s">
        <v>245</v>
      </c>
      <c r="J113" s="379">
        <f t="shared" si="8"/>
        <v>0</v>
      </c>
      <c r="K113" s="379">
        <v>0</v>
      </c>
      <c r="L113" s="381" t="s">
        <v>245</v>
      </c>
    </row>
    <row r="114" spans="1:12" ht="38.25">
      <c r="A114" s="89">
        <v>4540</v>
      </c>
      <c r="B114" s="108" t="s">
        <v>803</v>
      </c>
      <c r="C114" s="89" t="s">
        <v>489</v>
      </c>
      <c r="D114" s="92">
        <v>2000</v>
      </c>
      <c r="E114" s="379">
        <v>2000</v>
      </c>
      <c r="F114" s="381" t="s">
        <v>245</v>
      </c>
      <c r="G114" s="379">
        <f t="shared" si="9"/>
        <v>4645</v>
      </c>
      <c r="H114" s="379">
        <v>4645</v>
      </c>
      <c r="I114" s="381" t="s">
        <v>245</v>
      </c>
      <c r="J114" s="379">
        <f t="shared" si="8"/>
        <v>3478.947</v>
      </c>
      <c r="K114" s="379">
        <v>3478.947</v>
      </c>
      <c r="L114" s="381" t="s">
        <v>245</v>
      </c>
    </row>
    <row r="115" spans="1:12" ht="15">
      <c r="A115" s="89"/>
      <c r="B115" s="108" t="s">
        <v>632</v>
      </c>
      <c r="C115" s="89"/>
      <c r="D115" s="109">
        <v>0</v>
      </c>
      <c r="E115" s="379">
        <v>0</v>
      </c>
      <c r="F115" s="380"/>
      <c r="G115" s="379">
        <f t="shared" si="9"/>
        <v>4645</v>
      </c>
      <c r="H115" s="379">
        <v>4645</v>
      </c>
      <c r="I115" s="380"/>
      <c r="J115" s="379">
        <f t="shared" si="8"/>
        <v>0</v>
      </c>
      <c r="K115" s="380">
        <v>0</v>
      </c>
      <c r="L115" s="380"/>
    </row>
    <row r="116" spans="1:12" ht="38.25">
      <c r="A116" s="89">
        <v>4541</v>
      </c>
      <c r="B116" s="108" t="s">
        <v>804</v>
      </c>
      <c r="C116" s="89" t="s">
        <v>805</v>
      </c>
      <c r="D116" s="92">
        <v>0</v>
      </c>
      <c r="E116" s="379">
        <v>0</v>
      </c>
      <c r="F116" s="381" t="s">
        <v>245</v>
      </c>
      <c r="G116" s="379">
        <f t="shared" si="9"/>
        <v>0</v>
      </c>
      <c r="H116" s="379">
        <v>0</v>
      </c>
      <c r="I116" s="381" t="s">
        <v>245</v>
      </c>
      <c r="J116" s="379">
        <f t="shared" si="8"/>
        <v>0</v>
      </c>
      <c r="K116" s="379">
        <v>0</v>
      </c>
      <c r="L116" s="381" t="s">
        <v>245</v>
      </c>
    </row>
    <row r="117" spans="1:12" ht="38.25">
      <c r="A117" s="89">
        <v>4542</v>
      </c>
      <c r="B117" s="108" t="s">
        <v>806</v>
      </c>
      <c r="C117" s="89" t="s">
        <v>807</v>
      </c>
      <c r="D117" s="92">
        <v>0</v>
      </c>
      <c r="E117" s="379">
        <v>0</v>
      </c>
      <c r="F117" s="381" t="s">
        <v>245</v>
      </c>
      <c r="G117" s="379">
        <f t="shared" si="9"/>
        <v>0</v>
      </c>
      <c r="H117" s="379">
        <v>0</v>
      </c>
      <c r="I117" s="381" t="s">
        <v>245</v>
      </c>
      <c r="J117" s="379">
        <f t="shared" si="8"/>
        <v>0</v>
      </c>
      <c r="K117" s="379">
        <v>0</v>
      </c>
      <c r="L117" s="381" t="s">
        <v>245</v>
      </c>
    </row>
    <row r="118" spans="1:12" ht="25.5">
      <c r="A118" s="89">
        <v>4543</v>
      </c>
      <c r="B118" s="108" t="s">
        <v>808</v>
      </c>
      <c r="C118" s="89" t="s">
        <v>809</v>
      </c>
      <c r="D118" s="92">
        <v>2000</v>
      </c>
      <c r="E118" s="379">
        <v>2000</v>
      </c>
      <c r="F118" s="381" t="s">
        <v>245</v>
      </c>
      <c r="G118" s="379">
        <f t="shared" si="9"/>
        <v>4645</v>
      </c>
      <c r="H118" s="379">
        <v>4645</v>
      </c>
      <c r="I118" s="381" t="s">
        <v>245</v>
      </c>
      <c r="J118" s="379">
        <f t="shared" si="8"/>
        <v>3478.95</v>
      </c>
      <c r="K118" s="379">
        <v>3478.95</v>
      </c>
      <c r="L118" s="381" t="s">
        <v>245</v>
      </c>
    </row>
    <row r="119" spans="1:12" ht="15">
      <c r="A119" s="89">
        <v>4544</v>
      </c>
      <c r="B119" s="108" t="s">
        <v>810</v>
      </c>
      <c r="C119" s="89"/>
      <c r="D119" s="92">
        <v>0</v>
      </c>
      <c r="E119" s="379">
        <v>0</v>
      </c>
      <c r="F119" s="381" t="s">
        <v>245</v>
      </c>
      <c r="G119" s="379">
        <f t="shared" si="9"/>
        <v>0</v>
      </c>
      <c r="H119" s="379">
        <v>0</v>
      </c>
      <c r="I119" s="381" t="s">
        <v>245</v>
      </c>
      <c r="J119" s="379">
        <f t="shared" si="8"/>
        <v>0</v>
      </c>
      <c r="K119" s="379">
        <v>0</v>
      </c>
      <c r="L119" s="381" t="s">
        <v>245</v>
      </c>
    </row>
    <row r="120" spans="1:12" ht="15">
      <c r="A120" s="89">
        <v>4545</v>
      </c>
      <c r="B120" s="108" t="s">
        <v>801</v>
      </c>
      <c r="C120" s="89"/>
      <c r="D120" s="92">
        <v>0</v>
      </c>
      <c r="E120" s="379">
        <v>0</v>
      </c>
      <c r="F120" s="381" t="s">
        <v>245</v>
      </c>
      <c r="G120" s="379">
        <f t="shared" si="9"/>
        <v>0</v>
      </c>
      <c r="H120" s="379">
        <v>0</v>
      </c>
      <c r="I120" s="381" t="s">
        <v>245</v>
      </c>
      <c r="J120" s="379">
        <f t="shared" si="8"/>
        <v>0</v>
      </c>
      <c r="K120" s="379">
        <v>0</v>
      </c>
      <c r="L120" s="381" t="s">
        <v>245</v>
      </c>
    </row>
    <row r="121" spans="1:12" ht="15">
      <c r="A121" s="89">
        <v>4546</v>
      </c>
      <c r="B121" s="108" t="s">
        <v>802</v>
      </c>
      <c r="C121" s="89"/>
      <c r="D121" s="92">
        <v>2000</v>
      </c>
      <c r="E121" s="379">
        <v>2000</v>
      </c>
      <c r="F121" s="381" t="s">
        <v>245</v>
      </c>
      <c r="G121" s="379">
        <f t="shared" si="9"/>
        <v>4645</v>
      </c>
      <c r="H121" s="379">
        <v>4645</v>
      </c>
      <c r="I121" s="381" t="s">
        <v>245</v>
      </c>
      <c r="J121" s="379">
        <v>0</v>
      </c>
      <c r="K121" s="379">
        <v>0</v>
      </c>
      <c r="L121" s="381" t="s">
        <v>245</v>
      </c>
    </row>
    <row r="122" spans="1:12" ht="39.75" customHeight="1">
      <c r="A122" s="89">
        <v>4600</v>
      </c>
      <c r="B122" s="108" t="s">
        <v>811</v>
      </c>
      <c r="C122" s="89" t="s">
        <v>489</v>
      </c>
      <c r="D122" s="92">
        <v>12700</v>
      </c>
      <c r="E122" s="379">
        <v>12700</v>
      </c>
      <c r="F122" s="381" t="s">
        <v>245</v>
      </c>
      <c r="G122" s="379">
        <v>13000</v>
      </c>
      <c r="H122" s="379">
        <v>13000</v>
      </c>
      <c r="I122" s="381" t="s">
        <v>245</v>
      </c>
      <c r="J122" s="379">
        <f t="shared" si="8"/>
        <v>5000</v>
      </c>
      <c r="K122" s="379">
        <v>5000</v>
      </c>
      <c r="L122" s="381" t="s">
        <v>245</v>
      </c>
    </row>
    <row r="123" spans="1:12" ht="29.25" customHeight="1">
      <c r="A123" s="89"/>
      <c r="B123" s="108" t="s">
        <v>672</v>
      </c>
      <c r="C123" s="89"/>
      <c r="D123" s="109"/>
      <c r="E123" s="379"/>
      <c r="F123" s="380"/>
      <c r="G123" s="380"/>
      <c r="H123" s="379"/>
      <c r="I123" s="380"/>
      <c r="J123" s="379">
        <f t="shared" si="8"/>
        <v>0</v>
      </c>
      <c r="K123" s="380">
        <v>0</v>
      </c>
      <c r="L123" s="380"/>
    </row>
    <row r="124" spans="1:12" ht="39.75" customHeight="1">
      <c r="A124" s="89">
        <v>4610</v>
      </c>
      <c r="B124" s="108" t="s">
        <v>812</v>
      </c>
      <c r="C124" s="89"/>
      <c r="D124" s="92">
        <v>0</v>
      </c>
      <c r="E124" s="380">
        <v>0</v>
      </c>
      <c r="F124" s="381" t="s">
        <v>245</v>
      </c>
      <c r="G124" s="379">
        <v>0</v>
      </c>
      <c r="H124" s="380">
        <v>0</v>
      </c>
      <c r="I124" s="381" t="s">
        <v>245</v>
      </c>
      <c r="J124" s="379">
        <f t="shared" si="8"/>
        <v>0</v>
      </c>
      <c r="K124" s="379">
        <v>0</v>
      </c>
      <c r="L124" s="381" t="s">
        <v>245</v>
      </c>
    </row>
    <row r="125" spans="1:12" ht="14.25" customHeight="1">
      <c r="A125" s="89"/>
      <c r="B125" s="108" t="s">
        <v>672</v>
      </c>
      <c r="C125" s="89"/>
      <c r="D125" s="109">
        <v>0</v>
      </c>
      <c r="E125" s="380">
        <v>0</v>
      </c>
      <c r="F125" s="380"/>
      <c r="G125" s="380">
        <v>0</v>
      </c>
      <c r="H125" s="380">
        <v>0</v>
      </c>
      <c r="I125" s="380"/>
      <c r="J125" s="379">
        <f t="shared" si="8"/>
        <v>0</v>
      </c>
      <c r="K125" s="380">
        <v>0</v>
      </c>
      <c r="L125" s="380"/>
    </row>
    <row r="126" spans="1:12" ht="39.75" customHeight="1">
      <c r="A126" s="89">
        <v>4610</v>
      </c>
      <c r="B126" s="108" t="s">
        <v>813</v>
      </c>
      <c r="C126" s="89" t="s">
        <v>814</v>
      </c>
      <c r="D126" s="92">
        <f>+E126</f>
        <v>0</v>
      </c>
      <c r="E126" s="380">
        <v>0</v>
      </c>
      <c r="F126" s="381" t="s">
        <v>245</v>
      </c>
      <c r="G126" s="379">
        <f>+H126</f>
        <v>0</v>
      </c>
      <c r="H126" s="380">
        <v>0</v>
      </c>
      <c r="I126" s="381" t="s">
        <v>245</v>
      </c>
      <c r="J126" s="379">
        <f t="shared" si="8"/>
        <v>0</v>
      </c>
      <c r="K126" s="379">
        <v>0</v>
      </c>
      <c r="L126" s="381" t="s">
        <v>245</v>
      </c>
    </row>
    <row r="127" spans="1:12" ht="50.25" customHeight="1">
      <c r="A127" s="89">
        <v>4620</v>
      </c>
      <c r="B127" s="108" t="s">
        <v>815</v>
      </c>
      <c r="C127" s="89" t="s">
        <v>816</v>
      </c>
      <c r="D127" s="92">
        <f>+E127</f>
        <v>0</v>
      </c>
      <c r="E127" s="380">
        <v>0</v>
      </c>
      <c r="F127" s="381" t="s">
        <v>245</v>
      </c>
      <c r="G127" s="379">
        <f>+H127</f>
        <v>0</v>
      </c>
      <c r="H127" s="380">
        <v>0</v>
      </c>
      <c r="I127" s="381" t="s">
        <v>245</v>
      </c>
      <c r="J127" s="379">
        <f t="shared" si="8"/>
        <v>0</v>
      </c>
      <c r="K127" s="379">
        <v>0</v>
      </c>
      <c r="L127" s="381" t="s">
        <v>245</v>
      </c>
    </row>
    <row r="128" spans="1:12" ht="39.75" customHeight="1">
      <c r="A128" s="89">
        <v>4630</v>
      </c>
      <c r="B128" s="108" t="s">
        <v>817</v>
      </c>
      <c r="C128" s="89" t="s">
        <v>489</v>
      </c>
      <c r="D128" s="92">
        <v>12700</v>
      </c>
      <c r="E128" s="379">
        <v>12700</v>
      </c>
      <c r="F128" s="381" t="s">
        <v>245</v>
      </c>
      <c r="G128" s="379">
        <v>13000</v>
      </c>
      <c r="H128" s="379">
        <v>13000</v>
      </c>
      <c r="I128" s="381" t="s">
        <v>245</v>
      </c>
      <c r="J128" s="379">
        <f t="shared" si="8"/>
        <v>5000</v>
      </c>
      <c r="K128" s="379">
        <v>5000</v>
      </c>
      <c r="L128" s="381" t="s">
        <v>245</v>
      </c>
    </row>
    <row r="129" spans="1:12" ht="22.5" customHeight="1">
      <c r="A129" s="89"/>
      <c r="B129" s="108" t="s">
        <v>631</v>
      </c>
      <c r="C129" s="89"/>
      <c r="D129" s="92"/>
      <c r="E129" s="379"/>
      <c r="F129" s="380"/>
      <c r="G129" s="379"/>
      <c r="H129" s="379"/>
      <c r="I129" s="380"/>
      <c r="J129" s="379">
        <f t="shared" si="8"/>
        <v>0</v>
      </c>
      <c r="K129" s="380">
        <v>0</v>
      </c>
      <c r="L129" s="380"/>
    </row>
    <row r="130" spans="1:12" ht="39.75" customHeight="1">
      <c r="A130" s="89">
        <v>4631</v>
      </c>
      <c r="B130" s="108" t="s">
        <v>818</v>
      </c>
      <c r="C130" s="89" t="s">
        <v>819</v>
      </c>
      <c r="D130" s="92">
        <f>+E130</f>
        <v>0</v>
      </c>
      <c r="E130" s="380">
        <v>0</v>
      </c>
      <c r="F130" s="381" t="s">
        <v>245</v>
      </c>
      <c r="G130" s="379">
        <f>+H130</f>
        <v>0</v>
      </c>
      <c r="H130" s="380">
        <v>0</v>
      </c>
      <c r="I130" s="381" t="s">
        <v>245</v>
      </c>
      <c r="J130" s="379">
        <f t="shared" si="8"/>
        <v>0</v>
      </c>
      <c r="K130" s="379">
        <v>0</v>
      </c>
      <c r="L130" s="381" t="s">
        <v>245</v>
      </c>
    </row>
    <row r="131" spans="1:12" ht="39.75" customHeight="1">
      <c r="A131" s="89">
        <v>4632</v>
      </c>
      <c r="B131" s="108" t="s">
        <v>820</v>
      </c>
      <c r="C131" s="89" t="s">
        <v>821</v>
      </c>
      <c r="D131" s="92">
        <f>+E131</f>
        <v>400</v>
      </c>
      <c r="E131" s="380">
        <v>400</v>
      </c>
      <c r="F131" s="381" t="s">
        <v>245</v>
      </c>
      <c r="G131" s="379">
        <f>+H131</f>
        <v>700</v>
      </c>
      <c r="H131" s="380">
        <v>700</v>
      </c>
      <c r="I131" s="381" t="s">
        <v>245</v>
      </c>
      <c r="J131" s="379">
        <f t="shared" si="8"/>
        <v>320</v>
      </c>
      <c r="K131" s="379">
        <v>320</v>
      </c>
      <c r="L131" s="381" t="s">
        <v>245</v>
      </c>
    </row>
    <row r="132" spans="1:12" ht="39.75" customHeight="1">
      <c r="A132" s="89">
        <v>4633</v>
      </c>
      <c r="B132" s="108" t="s">
        <v>822</v>
      </c>
      <c r="C132" s="89" t="s">
        <v>823</v>
      </c>
      <c r="D132" s="92">
        <f>+E132</f>
        <v>0</v>
      </c>
      <c r="E132" s="380">
        <v>0</v>
      </c>
      <c r="F132" s="381" t="s">
        <v>245</v>
      </c>
      <c r="G132" s="379">
        <f>+H132</f>
        <v>0</v>
      </c>
      <c r="H132" s="380">
        <v>0</v>
      </c>
      <c r="I132" s="381" t="s">
        <v>245</v>
      </c>
      <c r="J132" s="379">
        <f t="shared" si="8"/>
        <v>0</v>
      </c>
      <c r="K132" s="379">
        <v>0</v>
      </c>
      <c r="L132" s="381" t="s">
        <v>245</v>
      </c>
    </row>
    <row r="133" spans="1:12" ht="39.75" customHeight="1">
      <c r="A133" s="89">
        <v>4634</v>
      </c>
      <c r="B133" s="108" t="s">
        <v>824</v>
      </c>
      <c r="C133" s="89" t="s">
        <v>825</v>
      </c>
      <c r="D133" s="92">
        <f>+E133</f>
        <v>12300</v>
      </c>
      <c r="E133" s="379">
        <v>12300</v>
      </c>
      <c r="F133" s="381" t="s">
        <v>245</v>
      </c>
      <c r="G133" s="379">
        <f>+H133</f>
        <v>12300</v>
      </c>
      <c r="H133" s="379">
        <v>12300</v>
      </c>
      <c r="I133" s="381" t="s">
        <v>245</v>
      </c>
      <c r="J133" s="379">
        <f t="shared" si="8"/>
        <v>4680</v>
      </c>
      <c r="K133" s="379">
        <v>4680</v>
      </c>
      <c r="L133" s="381" t="s">
        <v>245</v>
      </c>
    </row>
    <row r="134" spans="1:12" ht="39.75" customHeight="1">
      <c r="A134" s="89">
        <v>4640</v>
      </c>
      <c r="B134" s="108" t="s">
        <v>826</v>
      </c>
      <c r="C134" s="89" t="s">
        <v>489</v>
      </c>
      <c r="D134" s="92">
        <v>0</v>
      </c>
      <c r="E134" s="379">
        <v>0</v>
      </c>
      <c r="F134" s="381" t="s">
        <v>245</v>
      </c>
      <c r="G134" s="379">
        <v>0</v>
      </c>
      <c r="H134" s="379">
        <v>0</v>
      </c>
      <c r="I134" s="381" t="s">
        <v>245</v>
      </c>
      <c r="J134" s="379">
        <f t="shared" si="8"/>
        <v>0</v>
      </c>
      <c r="K134" s="379">
        <v>0</v>
      </c>
      <c r="L134" s="381" t="s">
        <v>245</v>
      </c>
    </row>
    <row r="135" spans="1:12" ht="39.75" customHeight="1" hidden="1">
      <c r="A135" s="89"/>
      <c r="B135" s="108" t="s">
        <v>631</v>
      </c>
      <c r="C135" s="89"/>
      <c r="D135" s="109">
        <v>0</v>
      </c>
      <c r="E135" s="379">
        <v>0</v>
      </c>
      <c r="F135" s="380"/>
      <c r="G135" s="380">
        <v>0</v>
      </c>
      <c r="H135" s="379">
        <v>0</v>
      </c>
      <c r="I135" s="380"/>
      <c r="J135" s="379">
        <f t="shared" si="8"/>
        <v>0</v>
      </c>
      <c r="K135" s="380">
        <v>0</v>
      </c>
      <c r="L135" s="380"/>
    </row>
    <row r="136" spans="1:12" ht="39.75" customHeight="1">
      <c r="A136" s="89">
        <v>4641</v>
      </c>
      <c r="B136" s="108" t="s">
        <v>827</v>
      </c>
      <c r="C136" s="89" t="s">
        <v>828</v>
      </c>
      <c r="D136" s="92">
        <v>0</v>
      </c>
      <c r="E136" s="379">
        <v>0</v>
      </c>
      <c r="F136" s="381" t="s">
        <v>245</v>
      </c>
      <c r="G136" s="379">
        <v>0</v>
      </c>
      <c r="H136" s="379">
        <v>0</v>
      </c>
      <c r="I136" s="381" t="s">
        <v>245</v>
      </c>
      <c r="J136" s="379">
        <f t="shared" si="8"/>
        <v>0</v>
      </c>
      <c r="K136" s="379">
        <v>0</v>
      </c>
      <c r="L136" s="381" t="s">
        <v>245</v>
      </c>
    </row>
    <row r="137" spans="1:12" ht="39.75" customHeight="1">
      <c r="A137" s="89">
        <v>4700</v>
      </c>
      <c r="B137" s="108" t="s">
        <v>829</v>
      </c>
      <c r="C137" s="89" t="s">
        <v>489</v>
      </c>
      <c r="D137" s="111">
        <v>5799.998</v>
      </c>
      <c r="E137" s="379">
        <v>47357.7</v>
      </c>
      <c r="F137" s="381">
        <f>SUM(F139,F143,F149,F152,F156,F159,F162)</f>
        <v>0</v>
      </c>
      <c r="G137" s="379">
        <v>4799.298</v>
      </c>
      <c r="H137" s="379">
        <v>42387.7</v>
      </c>
      <c r="I137" s="381">
        <f>SUM(I139,I143,I149,I152,I156,I159,I162)</f>
        <v>0</v>
      </c>
      <c r="J137" s="379">
        <v>667.35</v>
      </c>
      <c r="K137" s="379">
        <v>17667.35</v>
      </c>
      <c r="L137" s="381">
        <f>SUM(L139,L143,L149,L152,L156,L159,L162)</f>
        <v>0</v>
      </c>
    </row>
    <row r="138" spans="1:12" ht="26.25" customHeight="1">
      <c r="A138" s="89"/>
      <c r="B138" s="108" t="s">
        <v>672</v>
      </c>
      <c r="C138" s="89"/>
      <c r="D138" s="109">
        <f>+E138</f>
        <v>0</v>
      </c>
      <c r="E138" s="379">
        <v>0</v>
      </c>
      <c r="F138" s="380"/>
      <c r="G138" s="380">
        <v>0</v>
      </c>
      <c r="H138" s="379">
        <v>0</v>
      </c>
      <c r="I138" s="380"/>
      <c r="J138" s="379">
        <f t="shared" si="8"/>
        <v>0</v>
      </c>
      <c r="K138" s="380">
        <v>0</v>
      </c>
      <c r="L138" s="380"/>
    </row>
    <row r="139" spans="1:12" ht="39.75" customHeight="1">
      <c r="A139" s="89">
        <v>4710</v>
      </c>
      <c r="B139" s="108" t="s">
        <v>830</v>
      </c>
      <c r="C139" s="89" t="s">
        <v>489</v>
      </c>
      <c r="D139" s="92">
        <f>+E139</f>
        <v>1900</v>
      </c>
      <c r="E139" s="379">
        <v>1900</v>
      </c>
      <c r="F139" s="381" t="s">
        <v>245</v>
      </c>
      <c r="G139" s="379">
        <f>+H139</f>
        <v>1900</v>
      </c>
      <c r="H139" s="379">
        <v>1900</v>
      </c>
      <c r="I139" s="381" t="s">
        <v>245</v>
      </c>
      <c r="J139" s="379">
        <f t="shared" si="8"/>
        <v>130</v>
      </c>
      <c r="K139" s="379">
        <v>130</v>
      </c>
      <c r="L139" s="381" t="s">
        <v>245</v>
      </c>
    </row>
    <row r="140" spans="1:12" ht="17.25" customHeight="1">
      <c r="A140" s="89"/>
      <c r="B140" s="108" t="s">
        <v>631</v>
      </c>
      <c r="C140" s="89"/>
      <c r="D140" s="109"/>
      <c r="E140" s="379"/>
      <c r="F140" s="380"/>
      <c r="G140" s="380"/>
      <c r="H140" s="379"/>
      <c r="I140" s="380"/>
      <c r="J140" s="379">
        <f t="shared" si="8"/>
        <v>0</v>
      </c>
      <c r="K140" s="380">
        <v>0</v>
      </c>
      <c r="L140" s="380"/>
    </row>
    <row r="141" spans="1:12" ht="39.75" customHeight="1">
      <c r="A141" s="89">
        <v>4711</v>
      </c>
      <c r="B141" s="108" t="s">
        <v>831</v>
      </c>
      <c r="C141" s="89" t="s">
        <v>832</v>
      </c>
      <c r="D141" s="92">
        <f>+E141</f>
        <v>0</v>
      </c>
      <c r="E141" s="380">
        <v>0</v>
      </c>
      <c r="F141" s="381" t="s">
        <v>245</v>
      </c>
      <c r="G141" s="379">
        <f>+H141</f>
        <v>0</v>
      </c>
      <c r="H141" s="380">
        <v>0</v>
      </c>
      <c r="I141" s="381" t="s">
        <v>245</v>
      </c>
      <c r="J141" s="379">
        <f t="shared" si="8"/>
        <v>0</v>
      </c>
      <c r="K141" s="379">
        <v>0</v>
      </c>
      <c r="L141" s="381" t="s">
        <v>245</v>
      </c>
    </row>
    <row r="142" spans="1:12" ht="39.75" customHeight="1">
      <c r="A142" s="89">
        <v>4712</v>
      </c>
      <c r="B142" s="108" t="s">
        <v>833</v>
      </c>
      <c r="C142" s="89" t="s">
        <v>834</v>
      </c>
      <c r="D142" s="92">
        <f>+E142</f>
        <v>1900</v>
      </c>
      <c r="E142" s="379">
        <v>1900</v>
      </c>
      <c r="F142" s="381" t="s">
        <v>245</v>
      </c>
      <c r="G142" s="379">
        <f>+H142</f>
        <v>1900</v>
      </c>
      <c r="H142" s="379">
        <v>1900</v>
      </c>
      <c r="I142" s="381" t="s">
        <v>245</v>
      </c>
      <c r="J142" s="379">
        <f t="shared" si="8"/>
        <v>130</v>
      </c>
      <c r="K142" s="379">
        <v>130</v>
      </c>
      <c r="L142" s="381" t="s">
        <v>245</v>
      </c>
    </row>
    <row r="143" spans="1:12" ht="49.5" customHeight="1">
      <c r="A143" s="89">
        <v>4720</v>
      </c>
      <c r="B143" s="108" t="s">
        <v>835</v>
      </c>
      <c r="C143" s="89" t="s">
        <v>489</v>
      </c>
      <c r="D143" s="92">
        <f>+E143</f>
        <v>1200</v>
      </c>
      <c r="E143" s="379">
        <v>1200</v>
      </c>
      <c r="F143" s="381" t="s">
        <v>245</v>
      </c>
      <c r="G143" s="379">
        <f>+H143</f>
        <v>1200</v>
      </c>
      <c r="H143" s="379">
        <v>1200</v>
      </c>
      <c r="I143" s="381" t="s">
        <v>245</v>
      </c>
      <c r="J143" s="379">
        <f t="shared" si="8"/>
        <v>537.35</v>
      </c>
      <c r="K143" s="379">
        <v>537.35</v>
      </c>
      <c r="L143" s="381" t="s">
        <v>245</v>
      </c>
    </row>
    <row r="144" spans="1:12" ht="14.25" customHeight="1">
      <c r="A144" s="89"/>
      <c r="B144" s="108" t="s">
        <v>631</v>
      </c>
      <c r="C144" s="89"/>
      <c r="D144" s="109"/>
      <c r="E144" s="379"/>
      <c r="F144" s="380"/>
      <c r="G144" s="380"/>
      <c r="H144" s="379"/>
      <c r="I144" s="380"/>
      <c r="J144" s="379" t="str">
        <f t="shared" si="8"/>
        <v>.</v>
      </c>
      <c r="K144" s="380" t="s">
        <v>1152</v>
      </c>
      <c r="L144" s="380"/>
    </row>
    <row r="145" spans="1:12" ht="32.25" customHeight="1">
      <c r="A145" s="89">
        <v>4721</v>
      </c>
      <c r="B145" s="108" t="s">
        <v>836</v>
      </c>
      <c r="C145" s="89" t="s">
        <v>837</v>
      </c>
      <c r="D145" s="92">
        <f>+E145</f>
        <v>0</v>
      </c>
      <c r="E145" s="380">
        <v>0</v>
      </c>
      <c r="F145" s="381" t="s">
        <v>245</v>
      </c>
      <c r="G145" s="379">
        <f>+H145</f>
        <v>0</v>
      </c>
      <c r="H145" s="380">
        <v>0</v>
      </c>
      <c r="I145" s="381" t="s">
        <v>245</v>
      </c>
      <c r="J145" s="379">
        <f t="shared" si="8"/>
        <v>0</v>
      </c>
      <c r="K145" s="379">
        <v>0</v>
      </c>
      <c r="L145" s="381" t="s">
        <v>245</v>
      </c>
    </row>
    <row r="146" spans="1:12" ht="24.75" customHeight="1">
      <c r="A146" s="89">
        <v>4722</v>
      </c>
      <c r="B146" s="108" t="s">
        <v>838</v>
      </c>
      <c r="C146" s="89" t="s">
        <v>839</v>
      </c>
      <c r="D146" s="92">
        <f>+E146</f>
        <v>0</v>
      </c>
      <c r="E146" s="380">
        <v>0</v>
      </c>
      <c r="F146" s="381" t="s">
        <v>245</v>
      </c>
      <c r="G146" s="379">
        <f>+H146</f>
        <v>0</v>
      </c>
      <c r="H146" s="380">
        <v>0</v>
      </c>
      <c r="I146" s="381" t="s">
        <v>245</v>
      </c>
      <c r="J146" s="379">
        <f t="shared" si="8"/>
        <v>0</v>
      </c>
      <c r="K146" s="379">
        <v>0</v>
      </c>
      <c r="L146" s="381" t="s">
        <v>245</v>
      </c>
    </row>
    <row r="147" spans="1:12" ht="39.75" customHeight="1">
      <c r="A147" s="89">
        <v>4723</v>
      </c>
      <c r="B147" s="108" t="s">
        <v>840</v>
      </c>
      <c r="C147" s="89" t="s">
        <v>841</v>
      </c>
      <c r="D147" s="92">
        <f>+E147</f>
        <v>1200</v>
      </c>
      <c r="E147" s="379">
        <v>1200</v>
      </c>
      <c r="F147" s="381" t="s">
        <v>245</v>
      </c>
      <c r="G147" s="379">
        <f>+H147</f>
        <v>1200</v>
      </c>
      <c r="H147" s="379">
        <v>1200</v>
      </c>
      <c r="I147" s="381" t="s">
        <v>245</v>
      </c>
      <c r="J147" s="379">
        <f t="shared" si="8"/>
        <v>537.35</v>
      </c>
      <c r="K147" s="379">
        <v>537.35</v>
      </c>
      <c r="L147" s="381" t="s">
        <v>245</v>
      </c>
    </row>
    <row r="148" spans="1:12" ht="39.75" customHeight="1">
      <c r="A148" s="89">
        <v>4724</v>
      </c>
      <c r="B148" s="108" t="s">
        <v>842</v>
      </c>
      <c r="C148" s="89" t="s">
        <v>843</v>
      </c>
      <c r="D148" s="92">
        <f>+E148</f>
        <v>0</v>
      </c>
      <c r="E148" s="379">
        <v>0</v>
      </c>
      <c r="F148" s="381" t="s">
        <v>245</v>
      </c>
      <c r="G148" s="379">
        <f>+H148</f>
        <v>0</v>
      </c>
      <c r="H148" s="379">
        <v>0</v>
      </c>
      <c r="I148" s="381" t="s">
        <v>245</v>
      </c>
      <c r="J148" s="379">
        <f t="shared" si="8"/>
        <v>0</v>
      </c>
      <c r="K148" s="379">
        <v>0</v>
      </c>
      <c r="L148" s="381" t="s">
        <v>245</v>
      </c>
    </row>
    <row r="149" spans="1:12" ht="39.75" customHeight="1">
      <c r="A149" s="89">
        <v>4730</v>
      </c>
      <c r="B149" s="108" t="s">
        <v>844</v>
      </c>
      <c r="C149" s="89" t="s">
        <v>489</v>
      </c>
      <c r="D149" s="92">
        <v>0</v>
      </c>
      <c r="E149" s="379">
        <v>0</v>
      </c>
      <c r="F149" s="381" t="s">
        <v>245</v>
      </c>
      <c r="G149" s="379">
        <v>0</v>
      </c>
      <c r="H149" s="379">
        <v>0</v>
      </c>
      <c r="I149" s="381" t="s">
        <v>245</v>
      </c>
      <c r="J149" s="379">
        <f t="shared" si="8"/>
        <v>0</v>
      </c>
      <c r="K149" s="379">
        <v>0</v>
      </c>
      <c r="L149" s="381" t="s">
        <v>245</v>
      </c>
    </row>
    <row r="150" spans="1:12" ht="39.75" customHeight="1">
      <c r="A150" s="89"/>
      <c r="B150" s="108" t="s">
        <v>632</v>
      </c>
      <c r="C150" s="89"/>
      <c r="D150" s="109">
        <v>0</v>
      </c>
      <c r="E150" s="379">
        <v>0</v>
      </c>
      <c r="F150" s="380"/>
      <c r="G150" s="380">
        <v>0</v>
      </c>
      <c r="H150" s="379">
        <v>0</v>
      </c>
      <c r="I150" s="380"/>
      <c r="J150" s="379">
        <f t="shared" si="8"/>
        <v>0</v>
      </c>
      <c r="K150" s="380">
        <v>0</v>
      </c>
      <c r="L150" s="380"/>
    </row>
    <row r="151" spans="1:12" ht="39.75" customHeight="1">
      <c r="A151" s="89">
        <v>4731</v>
      </c>
      <c r="B151" s="108" t="s">
        <v>845</v>
      </c>
      <c r="C151" s="89" t="s">
        <v>846</v>
      </c>
      <c r="D151" s="92">
        <v>0</v>
      </c>
      <c r="E151" s="379">
        <v>0</v>
      </c>
      <c r="F151" s="381" t="s">
        <v>245</v>
      </c>
      <c r="G151" s="379">
        <v>0</v>
      </c>
      <c r="H151" s="379">
        <v>0</v>
      </c>
      <c r="I151" s="381" t="s">
        <v>245</v>
      </c>
      <c r="J151" s="379">
        <f t="shared" si="8"/>
        <v>0</v>
      </c>
      <c r="K151" s="379">
        <v>0</v>
      </c>
      <c r="L151" s="381" t="s">
        <v>245</v>
      </c>
    </row>
    <row r="152" spans="1:12" ht="39.75" customHeight="1">
      <c r="A152" s="89">
        <v>4740</v>
      </c>
      <c r="B152" s="108" t="s">
        <v>847</v>
      </c>
      <c r="C152" s="89" t="s">
        <v>489</v>
      </c>
      <c r="D152" s="92"/>
      <c r="E152" s="379"/>
      <c r="F152" s="381" t="s">
        <v>245</v>
      </c>
      <c r="G152" s="379"/>
      <c r="H152" s="379"/>
      <c r="I152" s="381" t="s">
        <v>245</v>
      </c>
      <c r="J152" s="379">
        <f t="shared" si="8"/>
        <v>0</v>
      </c>
      <c r="K152" s="379">
        <v>0</v>
      </c>
      <c r="L152" s="381" t="s">
        <v>245</v>
      </c>
    </row>
    <row r="153" spans="1:12" ht="20.25" customHeight="1">
      <c r="A153" s="89"/>
      <c r="B153" s="108" t="s">
        <v>632</v>
      </c>
      <c r="C153" s="89"/>
      <c r="D153" s="109">
        <v>0</v>
      </c>
      <c r="E153" s="379">
        <v>0</v>
      </c>
      <c r="F153" s="380"/>
      <c r="G153" s="380">
        <v>0</v>
      </c>
      <c r="H153" s="379">
        <v>0</v>
      </c>
      <c r="I153" s="380"/>
      <c r="J153" s="379">
        <f t="shared" si="8"/>
        <v>0</v>
      </c>
      <c r="K153" s="380">
        <v>0</v>
      </c>
      <c r="L153" s="380"/>
    </row>
    <row r="154" spans="1:12" ht="39.75" customHeight="1">
      <c r="A154" s="89">
        <v>4741</v>
      </c>
      <c r="B154" s="108" t="s">
        <v>848</v>
      </c>
      <c r="C154" s="89" t="s">
        <v>849</v>
      </c>
      <c r="D154" s="92">
        <v>0</v>
      </c>
      <c r="E154" s="379">
        <v>0</v>
      </c>
      <c r="F154" s="381" t="s">
        <v>245</v>
      </c>
      <c r="G154" s="379">
        <v>0</v>
      </c>
      <c r="H154" s="379">
        <v>0</v>
      </c>
      <c r="I154" s="381" t="s">
        <v>245</v>
      </c>
      <c r="J154" s="379">
        <f t="shared" si="8"/>
        <v>0</v>
      </c>
      <c r="K154" s="379">
        <v>0</v>
      </c>
      <c r="L154" s="381" t="s">
        <v>245</v>
      </c>
    </row>
    <row r="155" spans="1:12" ht="39.75" customHeight="1">
      <c r="A155" s="89">
        <v>4742</v>
      </c>
      <c r="B155" s="108" t="s">
        <v>850</v>
      </c>
      <c r="C155" s="89" t="s">
        <v>851</v>
      </c>
      <c r="D155" s="92">
        <v>0</v>
      </c>
      <c r="E155" s="379">
        <v>0</v>
      </c>
      <c r="F155" s="381" t="s">
        <v>245</v>
      </c>
      <c r="G155" s="379">
        <v>0</v>
      </c>
      <c r="H155" s="379">
        <v>0</v>
      </c>
      <c r="I155" s="381" t="s">
        <v>245</v>
      </c>
      <c r="J155" s="379">
        <f t="shared" si="8"/>
        <v>0</v>
      </c>
      <c r="K155" s="379">
        <v>0</v>
      </c>
      <c r="L155" s="381" t="s">
        <v>245</v>
      </c>
    </row>
    <row r="156" spans="1:12" ht="39" customHeight="1">
      <c r="A156" s="89">
        <v>4750</v>
      </c>
      <c r="B156" s="108" t="s">
        <v>852</v>
      </c>
      <c r="C156" s="89" t="s">
        <v>489</v>
      </c>
      <c r="D156" s="92">
        <v>0</v>
      </c>
      <c r="E156" s="379">
        <v>0</v>
      </c>
      <c r="F156" s="381" t="s">
        <v>245</v>
      </c>
      <c r="G156" s="379">
        <v>0</v>
      </c>
      <c r="H156" s="379">
        <v>0</v>
      </c>
      <c r="I156" s="381" t="s">
        <v>245</v>
      </c>
      <c r="J156" s="379">
        <f t="shared" si="8"/>
        <v>0</v>
      </c>
      <c r="K156" s="379">
        <v>0</v>
      </c>
      <c r="L156" s="381" t="s">
        <v>245</v>
      </c>
    </row>
    <row r="157" spans="1:12" ht="39.75" customHeight="1" hidden="1">
      <c r="A157" s="89"/>
      <c r="B157" s="108" t="s">
        <v>632</v>
      </c>
      <c r="C157" s="89"/>
      <c r="D157" s="109"/>
      <c r="E157" s="379">
        <v>0</v>
      </c>
      <c r="F157" s="380"/>
      <c r="G157" s="380"/>
      <c r="H157" s="379">
        <v>0</v>
      </c>
      <c r="I157" s="380"/>
      <c r="J157" s="379">
        <f t="shared" si="8"/>
        <v>0</v>
      </c>
      <c r="K157" s="380">
        <v>0</v>
      </c>
      <c r="L157" s="380"/>
    </row>
    <row r="158" spans="1:12" ht="39.75" customHeight="1" hidden="1">
      <c r="A158" s="89">
        <v>4751</v>
      </c>
      <c r="B158" s="108" t="s">
        <v>853</v>
      </c>
      <c r="C158" s="89" t="s">
        <v>854</v>
      </c>
      <c r="D158" s="92"/>
      <c r="E158" s="379">
        <v>0</v>
      </c>
      <c r="F158" s="381" t="s">
        <v>245</v>
      </c>
      <c r="G158" s="379"/>
      <c r="H158" s="379">
        <v>0</v>
      </c>
      <c r="I158" s="381" t="s">
        <v>245</v>
      </c>
      <c r="J158" s="379">
        <f t="shared" si="8"/>
        <v>0</v>
      </c>
      <c r="K158" s="379">
        <v>0</v>
      </c>
      <c r="L158" s="381" t="s">
        <v>245</v>
      </c>
    </row>
    <row r="159" spans="1:12" ht="39.75" customHeight="1" hidden="1">
      <c r="A159" s="89">
        <v>4760</v>
      </c>
      <c r="B159" s="108" t="s">
        <v>855</v>
      </c>
      <c r="C159" s="89" t="s">
        <v>489</v>
      </c>
      <c r="D159" s="92"/>
      <c r="E159" s="379">
        <v>0</v>
      </c>
      <c r="F159" s="381" t="s">
        <v>245</v>
      </c>
      <c r="G159" s="379"/>
      <c r="H159" s="379">
        <v>0</v>
      </c>
      <c r="I159" s="381" t="s">
        <v>245</v>
      </c>
      <c r="J159" s="379">
        <f t="shared" si="8"/>
        <v>0</v>
      </c>
      <c r="K159" s="379">
        <v>0</v>
      </c>
      <c r="L159" s="381" t="s">
        <v>245</v>
      </c>
    </row>
    <row r="160" spans="1:12" ht="39.75" customHeight="1" hidden="1">
      <c r="A160" s="89"/>
      <c r="B160" s="108" t="s">
        <v>632</v>
      </c>
      <c r="C160" s="89"/>
      <c r="D160" s="109"/>
      <c r="E160" s="379">
        <v>0</v>
      </c>
      <c r="F160" s="380"/>
      <c r="G160" s="380"/>
      <c r="H160" s="379">
        <v>0</v>
      </c>
      <c r="I160" s="380"/>
      <c r="J160" s="379">
        <f t="shared" si="8"/>
        <v>0</v>
      </c>
      <c r="K160" s="380">
        <v>0</v>
      </c>
      <c r="L160" s="380"/>
    </row>
    <row r="161" spans="1:12" ht="39.75" customHeight="1" hidden="1">
      <c r="A161" s="89">
        <v>4761</v>
      </c>
      <c r="B161" s="108" t="s">
        <v>856</v>
      </c>
      <c r="C161" s="89" t="s">
        <v>857</v>
      </c>
      <c r="D161" s="92"/>
      <c r="E161" s="379">
        <v>0</v>
      </c>
      <c r="F161" s="381" t="s">
        <v>245</v>
      </c>
      <c r="G161" s="379"/>
      <c r="H161" s="379">
        <v>0</v>
      </c>
      <c r="I161" s="381" t="s">
        <v>245</v>
      </c>
      <c r="J161" s="379">
        <f t="shared" si="8"/>
        <v>0</v>
      </c>
      <c r="K161" s="379">
        <v>0</v>
      </c>
      <c r="L161" s="381" t="s">
        <v>245</v>
      </c>
    </row>
    <row r="162" spans="1:12" ht="39.75" customHeight="1">
      <c r="A162" s="89">
        <v>4770</v>
      </c>
      <c r="B162" s="108" t="s">
        <v>858</v>
      </c>
      <c r="C162" s="89" t="s">
        <v>489</v>
      </c>
      <c r="D162" s="110">
        <v>2699.998</v>
      </c>
      <c r="E162" s="379">
        <f>+E163</f>
        <v>44257.7</v>
      </c>
      <c r="F162" s="381">
        <f>SUM(F163)</f>
        <v>0</v>
      </c>
      <c r="G162" s="379">
        <v>1699.298</v>
      </c>
      <c r="H162" s="379">
        <v>39287.7</v>
      </c>
      <c r="I162" s="381">
        <f>SUM(I163)</f>
        <v>0</v>
      </c>
      <c r="J162" s="379">
        <f t="shared" si="8"/>
        <v>17000</v>
      </c>
      <c r="K162" s="379">
        <v>17000</v>
      </c>
      <c r="L162" s="381">
        <f>SUM(L163)</f>
        <v>0</v>
      </c>
    </row>
    <row r="163" spans="1:12" ht="39.75" customHeight="1">
      <c r="A163" s="89">
        <v>4771</v>
      </c>
      <c r="B163" s="108" t="s">
        <v>859</v>
      </c>
      <c r="C163" s="89" t="s">
        <v>860</v>
      </c>
      <c r="D163" s="110">
        <v>2699.998</v>
      </c>
      <c r="E163" s="379">
        <v>44257.7</v>
      </c>
      <c r="F163" s="381">
        <v>0</v>
      </c>
      <c r="G163" s="379">
        <v>1699.298</v>
      </c>
      <c r="H163" s="379">
        <v>39287.7</v>
      </c>
      <c r="I163" s="381">
        <v>0</v>
      </c>
      <c r="J163" s="379">
        <f t="shared" si="8"/>
        <v>17000</v>
      </c>
      <c r="K163" s="379">
        <v>17000</v>
      </c>
      <c r="L163" s="381">
        <v>0</v>
      </c>
    </row>
    <row r="164" spans="1:12" ht="39.75" customHeight="1">
      <c r="A164" s="89">
        <v>4772</v>
      </c>
      <c r="B164" s="108" t="s">
        <v>861</v>
      </c>
      <c r="C164" s="89" t="s">
        <v>489</v>
      </c>
      <c r="D164" s="111">
        <v>41557.701</v>
      </c>
      <c r="E164" s="379">
        <v>41557.701</v>
      </c>
      <c r="F164" s="381" t="s">
        <v>245</v>
      </c>
      <c r="G164" s="379">
        <f>+H164</f>
        <v>37588.401</v>
      </c>
      <c r="H164" s="379">
        <v>37588.401</v>
      </c>
      <c r="I164" s="381" t="s">
        <v>245</v>
      </c>
      <c r="J164" s="379">
        <f t="shared" si="8"/>
        <v>17000</v>
      </c>
      <c r="K164" s="379">
        <v>17000</v>
      </c>
      <c r="L164" s="381" t="s">
        <v>245</v>
      </c>
    </row>
    <row r="165" spans="1:12" ht="39.75" customHeight="1">
      <c r="A165" s="89">
        <v>5000</v>
      </c>
      <c r="B165" s="112" t="s">
        <v>640</v>
      </c>
      <c r="C165" s="89" t="s">
        <v>489</v>
      </c>
      <c r="D165" s="111">
        <v>270639.6</v>
      </c>
      <c r="E165" s="379" t="s">
        <v>245</v>
      </c>
      <c r="F165" s="381">
        <v>270639.6</v>
      </c>
      <c r="G165" s="379">
        <f>+I165</f>
        <v>449967</v>
      </c>
      <c r="H165" s="379" t="s">
        <v>245</v>
      </c>
      <c r="I165" s="381">
        <v>449967</v>
      </c>
      <c r="J165" s="379">
        <f>+L165</f>
        <v>187713.565</v>
      </c>
      <c r="K165" s="381" t="s">
        <v>245</v>
      </c>
      <c r="L165" s="381">
        <v>187713.565</v>
      </c>
    </row>
    <row r="166" spans="1:12" ht="39.75" customHeight="1" hidden="1">
      <c r="A166" s="89"/>
      <c r="B166" s="108" t="s">
        <v>672</v>
      </c>
      <c r="C166" s="89"/>
      <c r="D166" s="109"/>
      <c r="E166" s="379" t="s">
        <v>245</v>
      </c>
      <c r="F166" s="380"/>
      <c r="G166" s="380"/>
      <c r="H166" s="379" t="s">
        <v>245</v>
      </c>
      <c r="I166" s="380"/>
      <c r="J166" s="379">
        <f aca="true" t="shared" si="10" ref="J166:J223">+L166</f>
        <v>0</v>
      </c>
      <c r="K166" s="380"/>
      <c r="L166" s="380">
        <v>0</v>
      </c>
    </row>
    <row r="167" spans="1:12" ht="39.75" customHeight="1">
      <c r="A167" s="89">
        <v>5100</v>
      </c>
      <c r="B167" s="108" t="s">
        <v>862</v>
      </c>
      <c r="C167" s="89" t="s">
        <v>489</v>
      </c>
      <c r="D167" s="92">
        <v>270639.6</v>
      </c>
      <c r="E167" s="379" t="s">
        <v>245</v>
      </c>
      <c r="F167" s="381">
        <v>270639.6</v>
      </c>
      <c r="G167" s="379">
        <v>449967</v>
      </c>
      <c r="H167" s="379" t="s">
        <v>245</v>
      </c>
      <c r="I167" s="381">
        <v>449967</v>
      </c>
      <c r="J167" s="379">
        <f t="shared" si="10"/>
        <v>187713.565</v>
      </c>
      <c r="K167" s="381" t="s">
        <v>245</v>
      </c>
      <c r="L167" s="381">
        <v>187713.565</v>
      </c>
    </row>
    <row r="168" spans="1:12" ht="0.75" customHeight="1">
      <c r="A168" s="89"/>
      <c r="B168" s="108" t="s">
        <v>672</v>
      </c>
      <c r="C168" s="89"/>
      <c r="D168" s="109"/>
      <c r="E168" s="379" t="s">
        <v>245</v>
      </c>
      <c r="F168" s="380">
        <v>0</v>
      </c>
      <c r="G168" s="380">
        <v>405</v>
      </c>
      <c r="H168" s="379" t="s">
        <v>245</v>
      </c>
      <c r="I168" s="380">
        <v>0</v>
      </c>
      <c r="J168" s="379">
        <f t="shared" si="10"/>
        <v>0</v>
      </c>
      <c r="K168" s="380"/>
      <c r="L168" s="380"/>
    </row>
    <row r="169" spans="1:12" ht="39.75" customHeight="1">
      <c r="A169" s="89">
        <v>5110</v>
      </c>
      <c r="B169" s="108" t="s">
        <v>863</v>
      </c>
      <c r="C169" s="89" t="s">
        <v>489</v>
      </c>
      <c r="D169" s="92">
        <f>+F169</f>
        <v>224257.6</v>
      </c>
      <c r="E169" s="379" t="s">
        <v>245</v>
      </c>
      <c r="F169" s="381">
        <v>224257.6</v>
      </c>
      <c r="G169" s="379">
        <f>+I169</f>
        <v>405000</v>
      </c>
      <c r="H169" s="379" t="s">
        <v>245</v>
      </c>
      <c r="I169" s="381">
        <v>405000</v>
      </c>
      <c r="J169" s="379">
        <f t="shared" si="10"/>
        <v>150455.715</v>
      </c>
      <c r="K169" s="381" t="s">
        <v>245</v>
      </c>
      <c r="L169" s="381">
        <v>150455.715</v>
      </c>
    </row>
    <row r="170" spans="1:12" ht="27" customHeight="1">
      <c r="A170" s="89"/>
      <c r="B170" s="108" t="s">
        <v>632</v>
      </c>
      <c r="C170" s="89"/>
      <c r="D170" s="92"/>
      <c r="E170" s="379"/>
      <c r="F170" s="380"/>
      <c r="G170" s="379"/>
      <c r="H170" s="379"/>
      <c r="I170" s="380">
        <v>0</v>
      </c>
      <c r="J170" s="379">
        <f t="shared" si="10"/>
        <v>0</v>
      </c>
      <c r="K170" s="380"/>
      <c r="L170" s="380">
        <v>0</v>
      </c>
    </row>
    <row r="171" spans="1:12" ht="39.75" customHeight="1">
      <c r="A171" s="89">
        <v>5111</v>
      </c>
      <c r="B171" s="108" t="s">
        <v>864</v>
      </c>
      <c r="C171" s="89" t="s">
        <v>865</v>
      </c>
      <c r="D171" s="92">
        <f>+F171</f>
        <v>0</v>
      </c>
      <c r="E171" s="379" t="s">
        <v>245</v>
      </c>
      <c r="F171" s="381">
        <v>0</v>
      </c>
      <c r="G171" s="379">
        <f>+I171</f>
        <v>0</v>
      </c>
      <c r="H171" s="379" t="s">
        <v>245</v>
      </c>
      <c r="I171" s="381">
        <v>0</v>
      </c>
      <c r="J171" s="379">
        <f t="shared" si="10"/>
        <v>0</v>
      </c>
      <c r="K171" s="381" t="s">
        <v>245</v>
      </c>
      <c r="L171" s="381">
        <v>0</v>
      </c>
    </row>
    <row r="172" spans="1:12" ht="39.75" customHeight="1">
      <c r="A172" s="89">
        <v>5112</v>
      </c>
      <c r="B172" s="108" t="s">
        <v>866</v>
      </c>
      <c r="C172" s="89" t="s">
        <v>867</v>
      </c>
      <c r="D172" s="92">
        <f aca="true" t="shared" si="11" ref="D172:D223">+F172</f>
        <v>0</v>
      </c>
      <c r="E172" s="379" t="s">
        <v>245</v>
      </c>
      <c r="F172" s="381">
        <v>0</v>
      </c>
      <c r="G172" s="379">
        <v>0</v>
      </c>
      <c r="H172" s="379" t="s">
        <v>245</v>
      </c>
      <c r="I172" s="381">
        <v>0</v>
      </c>
      <c r="J172" s="379">
        <f t="shared" si="10"/>
        <v>0</v>
      </c>
      <c r="K172" s="381" t="s">
        <v>245</v>
      </c>
      <c r="L172" s="381">
        <v>0</v>
      </c>
    </row>
    <row r="173" spans="1:12" ht="39.75" customHeight="1">
      <c r="A173" s="89">
        <v>5113</v>
      </c>
      <c r="B173" s="108" t="s">
        <v>868</v>
      </c>
      <c r="C173" s="89" t="s">
        <v>869</v>
      </c>
      <c r="D173" s="92">
        <f t="shared" si="11"/>
        <v>224257.6</v>
      </c>
      <c r="E173" s="379" t="s">
        <v>245</v>
      </c>
      <c r="F173" s="381">
        <v>224257.6</v>
      </c>
      <c r="G173" s="379">
        <f>+I173</f>
        <v>405000</v>
      </c>
      <c r="H173" s="379" t="s">
        <v>245</v>
      </c>
      <c r="I173" s="381">
        <v>405000</v>
      </c>
      <c r="J173" s="379">
        <f t="shared" si="10"/>
        <v>150455.715</v>
      </c>
      <c r="K173" s="381" t="s">
        <v>245</v>
      </c>
      <c r="L173" s="381">
        <v>150455.715</v>
      </c>
    </row>
    <row r="174" spans="1:12" ht="39.75" customHeight="1">
      <c r="A174" s="89">
        <v>5120</v>
      </c>
      <c r="B174" s="108" t="s">
        <v>870</v>
      </c>
      <c r="C174" s="89" t="s">
        <v>489</v>
      </c>
      <c r="D174" s="92">
        <f>+F174</f>
        <v>34317</v>
      </c>
      <c r="E174" s="379" t="s">
        <v>245</v>
      </c>
      <c r="F174" s="381">
        <v>34317</v>
      </c>
      <c r="G174" s="379">
        <f>+I174</f>
        <v>32292</v>
      </c>
      <c r="H174" s="379" t="s">
        <v>245</v>
      </c>
      <c r="I174" s="381">
        <v>32292</v>
      </c>
      <c r="J174" s="379">
        <f t="shared" si="10"/>
        <v>25978.85</v>
      </c>
      <c r="K174" s="381" t="s">
        <v>245</v>
      </c>
      <c r="L174" s="381">
        <v>25978.85</v>
      </c>
    </row>
    <row r="175" spans="1:12" ht="0.75" customHeight="1">
      <c r="A175" s="89"/>
      <c r="B175" s="108" t="s">
        <v>632</v>
      </c>
      <c r="C175" s="89"/>
      <c r="D175" s="92">
        <f t="shared" si="11"/>
        <v>0</v>
      </c>
      <c r="E175" s="379" t="s">
        <v>245</v>
      </c>
      <c r="F175" s="380">
        <v>0</v>
      </c>
      <c r="G175" s="379">
        <f aca="true" t="shared" si="12" ref="G175:G223">+I175</f>
        <v>0</v>
      </c>
      <c r="H175" s="379" t="s">
        <v>245</v>
      </c>
      <c r="I175" s="380">
        <v>0</v>
      </c>
      <c r="J175" s="379">
        <f t="shared" si="10"/>
        <v>0</v>
      </c>
      <c r="K175" s="380"/>
      <c r="L175" s="380">
        <v>0</v>
      </c>
    </row>
    <row r="176" spans="1:12" ht="39.75" customHeight="1">
      <c r="A176" s="89">
        <v>5121</v>
      </c>
      <c r="B176" s="108" t="s">
        <v>871</v>
      </c>
      <c r="C176" s="89" t="s">
        <v>872</v>
      </c>
      <c r="D176" s="92">
        <f t="shared" si="11"/>
        <v>11500</v>
      </c>
      <c r="E176" s="379" t="s">
        <v>245</v>
      </c>
      <c r="F176" s="381">
        <v>11500</v>
      </c>
      <c r="G176" s="379">
        <f t="shared" si="12"/>
        <v>15760</v>
      </c>
      <c r="H176" s="379" t="s">
        <v>245</v>
      </c>
      <c r="I176" s="381">
        <v>15760</v>
      </c>
      <c r="J176" s="379">
        <f t="shared" si="10"/>
        <v>14623</v>
      </c>
      <c r="K176" s="381" t="s">
        <v>245</v>
      </c>
      <c r="L176" s="381">
        <v>14623</v>
      </c>
    </row>
    <row r="177" spans="1:12" ht="39.75" customHeight="1">
      <c r="A177" s="89">
        <v>5122</v>
      </c>
      <c r="B177" s="108" t="s">
        <v>873</v>
      </c>
      <c r="C177" s="89" t="s">
        <v>874</v>
      </c>
      <c r="D177" s="92">
        <f t="shared" si="11"/>
        <v>15392</v>
      </c>
      <c r="E177" s="379" t="s">
        <v>245</v>
      </c>
      <c r="F177" s="381">
        <v>15392</v>
      </c>
      <c r="G177" s="379">
        <f t="shared" si="12"/>
        <v>14882</v>
      </c>
      <c r="H177" s="379" t="s">
        <v>245</v>
      </c>
      <c r="I177" s="381">
        <v>14882</v>
      </c>
      <c r="J177" s="379">
        <f>+L177</f>
        <v>10988.85</v>
      </c>
      <c r="K177" s="381" t="s">
        <v>245</v>
      </c>
      <c r="L177" s="381">
        <v>10988.85</v>
      </c>
    </row>
    <row r="178" spans="1:12" ht="39.75" customHeight="1">
      <c r="A178" s="89">
        <v>5123</v>
      </c>
      <c r="B178" s="108" t="s">
        <v>875</v>
      </c>
      <c r="C178" s="89" t="s">
        <v>876</v>
      </c>
      <c r="D178" s="92">
        <f t="shared" si="11"/>
        <v>7425</v>
      </c>
      <c r="E178" s="379" t="s">
        <v>245</v>
      </c>
      <c r="F178" s="381">
        <v>7425</v>
      </c>
      <c r="G178" s="379">
        <f t="shared" si="12"/>
        <v>1650</v>
      </c>
      <c r="H178" s="379" t="s">
        <v>245</v>
      </c>
      <c r="I178" s="381">
        <v>1650</v>
      </c>
      <c r="J178" s="379">
        <f t="shared" si="10"/>
        <v>367</v>
      </c>
      <c r="K178" s="381" t="s">
        <v>245</v>
      </c>
      <c r="L178" s="381">
        <v>367</v>
      </c>
    </row>
    <row r="179" spans="1:12" ht="39.75" customHeight="1">
      <c r="A179" s="89">
        <v>5130</v>
      </c>
      <c r="B179" s="108" t="s">
        <v>877</v>
      </c>
      <c r="C179" s="89" t="s">
        <v>489</v>
      </c>
      <c r="D179" s="92">
        <f t="shared" si="11"/>
        <v>12065</v>
      </c>
      <c r="E179" s="379" t="s">
        <v>245</v>
      </c>
      <c r="F179" s="381">
        <v>12065</v>
      </c>
      <c r="G179" s="379">
        <f t="shared" si="12"/>
        <v>12675</v>
      </c>
      <c r="H179" s="379" t="s">
        <v>245</v>
      </c>
      <c r="I179" s="381">
        <v>12675</v>
      </c>
      <c r="J179" s="379">
        <f t="shared" si="10"/>
        <v>11279</v>
      </c>
      <c r="K179" s="381" t="s">
        <v>245</v>
      </c>
      <c r="L179" s="379">
        <v>11279</v>
      </c>
    </row>
    <row r="180" spans="1:12" ht="0.75" customHeight="1">
      <c r="A180" s="89"/>
      <c r="B180" s="108" t="s">
        <v>632</v>
      </c>
      <c r="C180" s="89"/>
      <c r="D180" s="92">
        <f t="shared" si="11"/>
        <v>0</v>
      </c>
      <c r="E180" s="379" t="s">
        <v>245</v>
      </c>
      <c r="F180" s="380"/>
      <c r="G180" s="379">
        <f t="shared" si="12"/>
        <v>0</v>
      </c>
      <c r="H180" s="379" t="s">
        <v>245</v>
      </c>
      <c r="I180" s="380"/>
      <c r="J180" s="379">
        <f t="shared" si="10"/>
        <v>0</v>
      </c>
      <c r="K180" s="380"/>
      <c r="L180" s="380">
        <v>0</v>
      </c>
    </row>
    <row r="181" spans="1:12" ht="39.75" customHeight="1">
      <c r="A181" s="89">
        <v>5131</v>
      </c>
      <c r="B181" s="108" t="s">
        <v>878</v>
      </c>
      <c r="C181" s="89" t="s">
        <v>879</v>
      </c>
      <c r="D181" s="92">
        <v>990</v>
      </c>
      <c r="E181" s="379" t="s">
        <v>245</v>
      </c>
      <c r="F181" s="381">
        <v>990</v>
      </c>
      <c r="G181" s="379">
        <f t="shared" si="12"/>
        <v>990</v>
      </c>
      <c r="H181" s="379" t="s">
        <v>245</v>
      </c>
      <c r="I181" s="381">
        <v>990</v>
      </c>
      <c r="J181" s="379">
        <f t="shared" si="10"/>
        <v>0</v>
      </c>
      <c r="K181" s="381" t="s">
        <v>245</v>
      </c>
      <c r="L181" s="381">
        <v>0</v>
      </c>
    </row>
    <row r="182" spans="1:12" ht="33.75" customHeight="1">
      <c r="A182" s="89">
        <v>5132</v>
      </c>
      <c r="B182" s="108" t="s">
        <v>880</v>
      </c>
      <c r="C182" s="89" t="s">
        <v>881</v>
      </c>
      <c r="D182" s="92">
        <f t="shared" si="11"/>
        <v>0</v>
      </c>
      <c r="E182" s="379" t="s">
        <v>245</v>
      </c>
      <c r="F182" s="381">
        <v>0</v>
      </c>
      <c r="G182" s="379">
        <f t="shared" si="12"/>
        <v>0</v>
      </c>
      <c r="H182" s="379" t="s">
        <v>245</v>
      </c>
      <c r="I182" s="381">
        <v>0</v>
      </c>
      <c r="J182" s="379">
        <f t="shared" si="10"/>
        <v>0</v>
      </c>
      <c r="K182" s="381" t="s">
        <v>245</v>
      </c>
      <c r="L182" s="381">
        <v>0</v>
      </c>
    </row>
    <row r="183" spans="1:12" ht="33.75" customHeight="1">
      <c r="A183" s="89">
        <v>5133</v>
      </c>
      <c r="B183" s="108" t="s">
        <v>882</v>
      </c>
      <c r="C183" s="89" t="s">
        <v>883</v>
      </c>
      <c r="D183" s="92">
        <f t="shared" si="11"/>
        <v>0</v>
      </c>
      <c r="E183" s="379" t="s">
        <v>245</v>
      </c>
      <c r="F183" s="381">
        <v>0</v>
      </c>
      <c r="G183" s="379">
        <v>0</v>
      </c>
      <c r="H183" s="379" t="s">
        <v>245</v>
      </c>
      <c r="I183" s="381">
        <v>0</v>
      </c>
      <c r="J183" s="379">
        <f t="shared" si="10"/>
        <v>0</v>
      </c>
      <c r="K183" s="381" t="s">
        <v>245</v>
      </c>
      <c r="L183" s="381">
        <v>0</v>
      </c>
    </row>
    <row r="184" spans="1:12" ht="39.75" customHeight="1">
      <c r="A184" s="89">
        <v>5134</v>
      </c>
      <c r="B184" s="108" t="s">
        <v>884</v>
      </c>
      <c r="C184" s="89" t="s">
        <v>885</v>
      </c>
      <c r="D184" s="92">
        <f t="shared" si="11"/>
        <v>11075</v>
      </c>
      <c r="E184" s="379" t="s">
        <v>245</v>
      </c>
      <c r="F184" s="381">
        <v>11075</v>
      </c>
      <c r="G184" s="379">
        <f t="shared" si="12"/>
        <v>11685</v>
      </c>
      <c r="H184" s="379" t="s">
        <v>245</v>
      </c>
      <c r="I184" s="381">
        <v>11685</v>
      </c>
      <c r="J184" s="379">
        <f t="shared" si="10"/>
        <v>11279</v>
      </c>
      <c r="K184" s="381" t="s">
        <v>245</v>
      </c>
      <c r="L184" s="381">
        <v>11279</v>
      </c>
    </row>
    <row r="185" spans="1:12" ht="39.75" customHeight="1">
      <c r="A185" s="89">
        <v>5200</v>
      </c>
      <c r="B185" s="108" t="s">
        <v>886</v>
      </c>
      <c r="C185" s="89" t="s">
        <v>489</v>
      </c>
      <c r="D185" s="92">
        <f t="shared" si="11"/>
        <v>0</v>
      </c>
      <c r="E185" s="379" t="s">
        <v>245</v>
      </c>
      <c r="F185" s="381">
        <v>0</v>
      </c>
      <c r="G185" s="379">
        <f t="shared" si="12"/>
        <v>0</v>
      </c>
      <c r="H185" s="379" t="s">
        <v>245</v>
      </c>
      <c r="I185" s="381">
        <v>0</v>
      </c>
      <c r="J185" s="379">
        <f t="shared" si="10"/>
        <v>0</v>
      </c>
      <c r="K185" s="381" t="s">
        <v>245</v>
      </c>
      <c r="L185" s="381">
        <v>0</v>
      </c>
    </row>
    <row r="186" spans="1:12" ht="0.75" customHeight="1">
      <c r="A186" s="89"/>
      <c r="B186" s="108" t="s">
        <v>672</v>
      </c>
      <c r="C186" s="89"/>
      <c r="D186" s="92">
        <f t="shared" si="11"/>
        <v>0</v>
      </c>
      <c r="E186" s="379" t="s">
        <v>245</v>
      </c>
      <c r="F186" s="380">
        <v>0</v>
      </c>
      <c r="G186" s="379">
        <f t="shared" si="12"/>
        <v>0</v>
      </c>
      <c r="H186" s="379" t="s">
        <v>245</v>
      </c>
      <c r="I186" s="380">
        <v>0</v>
      </c>
      <c r="J186" s="379">
        <f t="shared" si="10"/>
        <v>0</v>
      </c>
      <c r="K186" s="380"/>
      <c r="L186" s="380">
        <v>0</v>
      </c>
    </row>
    <row r="187" spans="1:12" ht="38.25" customHeight="1">
      <c r="A187" s="89">
        <v>5211</v>
      </c>
      <c r="B187" s="108" t="s">
        <v>887</v>
      </c>
      <c r="C187" s="89" t="s">
        <v>888</v>
      </c>
      <c r="D187" s="92">
        <f t="shared" si="11"/>
        <v>0</v>
      </c>
      <c r="E187" s="379" t="s">
        <v>245</v>
      </c>
      <c r="F187" s="381">
        <v>0</v>
      </c>
      <c r="G187" s="379">
        <f t="shared" si="12"/>
        <v>0</v>
      </c>
      <c r="H187" s="379" t="s">
        <v>245</v>
      </c>
      <c r="I187" s="381">
        <v>0</v>
      </c>
      <c r="J187" s="379">
        <f t="shared" si="10"/>
        <v>0</v>
      </c>
      <c r="K187" s="381" t="s">
        <v>245</v>
      </c>
      <c r="L187" s="381">
        <v>0</v>
      </c>
    </row>
    <row r="188" spans="1:12" ht="39.75" customHeight="1" hidden="1">
      <c r="A188" s="89">
        <v>5221</v>
      </c>
      <c r="B188" s="108" t="s">
        <v>889</v>
      </c>
      <c r="C188" s="89" t="s">
        <v>890</v>
      </c>
      <c r="D188" s="92">
        <f t="shared" si="11"/>
        <v>0</v>
      </c>
      <c r="E188" s="379" t="s">
        <v>245</v>
      </c>
      <c r="F188" s="381">
        <v>0</v>
      </c>
      <c r="G188" s="379">
        <f t="shared" si="12"/>
        <v>0</v>
      </c>
      <c r="H188" s="379" t="s">
        <v>245</v>
      </c>
      <c r="I188" s="381">
        <v>0</v>
      </c>
      <c r="J188" s="379">
        <f t="shared" si="10"/>
        <v>0</v>
      </c>
      <c r="K188" s="381" t="s">
        <v>245</v>
      </c>
      <c r="L188" s="381">
        <v>0</v>
      </c>
    </row>
    <row r="189" spans="1:12" ht="39.75" customHeight="1" hidden="1">
      <c r="A189" s="89">
        <v>5231</v>
      </c>
      <c r="B189" s="108" t="s">
        <v>891</v>
      </c>
      <c r="C189" s="89" t="s">
        <v>892</v>
      </c>
      <c r="D189" s="92">
        <f t="shared" si="11"/>
        <v>0</v>
      </c>
      <c r="E189" s="379" t="s">
        <v>245</v>
      </c>
      <c r="F189" s="381">
        <v>0</v>
      </c>
      <c r="G189" s="379">
        <f t="shared" si="12"/>
        <v>0</v>
      </c>
      <c r="H189" s="379" t="s">
        <v>245</v>
      </c>
      <c r="I189" s="381">
        <v>0</v>
      </c>
      <c r="J189" s="379">
        <f t="shared" si="10"/>
        <v>0</v>
      </c>
      <c r="K189" s="381" t="s">
        <v>245</v>
      </c>
      <c r="L189" s="381">
        <v>0</v>
      </c>
    </row>
    <row r="190" spans="1:12" ht="39.75" customHeight="1" hidden="1">
      <c r="A190" s="89">
        <v>5241</v>
      </c>
      <c r="B190" s="108" t="s">
        <v>893</v>
      </c>
      <c r="C190" s="89" t="s">
        <v>894</v>
      </c>
      <c r="D190" s="92">
        <f t="shared" si="11"/>
        <v>0</v>
      </c>
      <c r="E190" s="379" t="s">
        <v>245</v>
      </c>
      <c r="F190" s="381">
        <v>0</v>
      </c>
      <c r="G190" s="379">
        <f t="shared" si="12"/>
        <v>0</v>
      </c>
      <c r="H190" s="379" t="s">
        <v>245</v>
      </c>
      <c r="I190" s="381">
        <v>0</v>
      </c>
      <c r="J190" s="379">
        <f t="shared" si="10"/>
        <v>0</v>
      </c>
      <c r="K190" s="381" t="s">
        <v>245</v>
      </c>
      <c r="L190" s="381">
        <v>0</v>
      </c>
    </row>
    <row r="191" spans="1:12" ht="37.5" customHeight="1" hidden="1">
      <c r="A191" s="89">
        <v>5300</v>
      </c>
      <c r="B191" s="108" t="s">
        <v>895</v>
      </c>
      <c r="C191" s="89" t="s">
        <v>489</v>
      </c>
      <c r="D191" s="92">
        <f t="shared" si="11"/>
        <v>0</v>
      </c>
      <c r="E191" s="379" t="s">
        <v>245</v>
      </c>
      <c r="F191" s="381">
        <v>0</v>
      </c>
      <c r="G191" s="379">
        <f t="shared" si="12"/>
        <v>0</v>
      </c>
      <c r="H191" s="379" t="s">
        <v>245</v>
      </c>
      <c r="I191" s="381">
        <v>0</v>
      </c>
      <c r="J191" s="379">
        <f t="shared" si="10"/>
        <v>0</v>
      </c>
      <c r="K191" s="381" t="s">
        <v>245</v>
      </c>
      <c r="L191" s="381">
        <v>0</v>
      </c>
    </row>
    <row r="192" spans="1:12" ht="39.75" customHeight="1" hidden="1">
      <c r="A192" s="89"/>
      <c r="B192" s="108" t="s">
        <v>672</v>
      </c>
      <c r="C192" s="89"/>
      <c r="D192" s="92">
        <f t="shared" si="11"/>
        <v>0</v>
      </c>
      <c r="E192" s="379" t="s">
        <v>245</v>
      </c>
      <c r="F192" s="380">
        <v>0</v>
      </c>
      <c r="G192" s="379">
        <f t="shared" si="12"/>
        <v>0</v>
      </c>
      <c r="H192" s="379" t="s">
        <v>245</v>
      </c>
      <c r="I192" s="380">
        <v>0</v>
      </c>
      <c r="J192" s="379">
        <f t="shared" si="10"/>
        <v>0</v>
      </c>
      <c r="K192" s="380"/>
      <c r="L192" s="380">
        <v>0</v>
      </c>
    </row>
    <row r="193" spans="1:12" ht="39.75" customHeight="1" hidden="1">
      <c r="A193" s="89">
        <v>5311</v>
      </c>
      <c r="B193" s="108" t="s">
        <v>896</v>
      </c>
      <c r="C193" s="89" t="s">
        <v>897</v>
      </c>
      <c r="D193" s="92">
        <f t="shared" si="11"/>
        <v>0</v>
      </c>
      <c r="E193" s="379" t="s">
        <v>245</v>
      </c>
      <c r="F193" s="381">
        <v>0</v>
      </c>
      <c r="G193" s="379">
        <f t="shared" si="12"/>
        <v>0</v>
      </c>
      <c r="H193" s="379" t="s">
        <v>245</v>
      </c>
      <c r="I193" s="381">
        <v>0</v>
      </c>
      <c r="J193" s="379">
        <f t="shared" si="10"/>
        <v>0</v>
      </c>
      <c r="K193" s="381" t="s">
        <v>245</v>
      </c>
      <c r="L193" s="381">
        <v>0</v>
      </c>
    </row>
    <row r="194" spans="1:12" ht="39" customHeight="1">
      <c r="A194" s="89">
        <v>5400</v>
      </c>
      <c r="B194" s="108" t="s">
        <v>898</v>
      </c>
      <c r="C194" s="89" t="s">
        <v>489</v>
      </c>
      <c r="D194" s="92">
        <f t="shared" si="11"/>
        <v>0</v>
      </c>
      <c r="E194" s="379" t="s">
        <v>245</v>
      </c>
      <c r="F194" s="381">
        <v>0</v>
      </c>
      <c r="G194" s="379">
        <f t="shared" si="12"/>
        <v>0</v>
      </c>
      <c r="H194" s="379" t="s">
        <v>245</v>
      </c>
      <c r="I194" s="381">
        <v>0</v>
      </c>
      <c r="J194" s="379">
        <f t="shared" si="10"/>
        <v>0</v>
      </c>
      <c r="K194" s="381" t="s">
        <v>245</v>
      </c>
      <c r="L194" s="381">
        <v>0</v>
      </c>
    </row>
    <row r="195" spans="1:12" ht="39.75" customHeight="1" hidden="1">
      <c r="A195" s="89"/>
      <c r="B195" s="108" t="s">
        <v>672</v>
      </c>
      <c r="C195" s="89"/>
      <c r="D195" s="92">
        <f t="shared" si="11"/>
        <v>0</v>
      </c>
      <c r="E195" s="379" t="s">
        <v>245</v>
      </c>
      <c r="F195" s="380">
        <v>0</v>
      </c>
      <c r="G195" s="379">
        <f t="shared" si="12"/>
        <v>0</v>
      </c>
      <c r="H195" s="379" t="s">
        <v>245</v>
      </c>
      <c r="I195" s="380">
        <v>0</v>
      </c>
      <c r="J195" s="379">
        <f t="shared" si="10"/>
        <v>0</v>
      </c>
      <c r="K195" s="380"/>
      <c r="L195" s="380">
        <v>0</v>
      </c>
    </row>
    <row r="196" spans="1:12" ht="25.5" customHeight="1">
      <c r="A196" s="89">
        <v>5411</v>
      </c>
      <c r="B196" s="108" t="s">
        <v>899</v>
      </c>
      <c r="C196" s="89" t="s">
        <v>900</v>
      </c>
      <c r="D196" s="92">
        <f t="shared" si="11"/>
        <v>0</v>
      </c>
      <c r="E196" s="379" t="s">
        <v>245</v>
      </c>
      <c r="F196" s="381">
        <v>0</v>
      </c>
      <c r="G196" s="379">
        <f t="shared" si="12"/>
        <v>0</v>
      </c>
      <c r="H196" s="379" t="s">
        <v>245</v>
      </c>
      <c r="I196" s="381">
        <v>0</v>
      </c>
      <c r="J196" s="379">
        <f t="shared" si="10"/>
        <v>0</v>
      </c>
      <c r="K196" s="381" t="s">
        <v>245</v>
      </c>
      <c r="L196" s="381">
        <v>0</v>
      </c>
    </row>
    <row r="197" spans="1:12" ht="27.75" customHeight="1">
      <c r="A197" s="89">
        <v>5421</v>
      </c>
      <c r="B197" s="108" t="s">
        <v>901</v>
      </c>
      <c r="C197" s="89" t="s">
        <v>902</v>
      </c>
      <c r="D197" s="92">
        <f t="shared" si="11"/>
        <v>0</v>
      </c>
      <c r="E197" s="379" t="s">
        <v>245</v>
      </c>
      <c r="F197" s="381">
        <v>0</v>
      </c>
      <c r="G197" s="379">
        <f t="shared" si="12"/>
        <v>0</v>
      </c>
      <c r="H197" s="379" t="s">
        <v>245</v>
      </c>
      <c r="I197" s="381">
        <v>0</v>
      </c>
      <c r="J197" s="379">
        <f t="shared" si="10"/>
        <v>0</v>
      </c>
      <c r="K197" s="381" t="s">
        <v>245</v>
      </c>
      <c r="L197" s="381">
        <v>0</v>
      </c>
    </row>
    <row r="198" spans="1:12" ht="26.25" customHeight="1">
      <c r="A198" s="89">
        <v>5431</v>
      </c>
      <c r="B198" s="108" t="s">
        <v>903</v>
      </c>
      <c r="C198" s="89" t="s">
        <v>904</v>
      </c>
      <c r="D198" s="92">
        <f t="shared" si="11"/>
        <v>0</v>
      </c>
      <c r="E198" s="379" t="s">
        <v>245</v>
      </c>
      <c r="F198" s="381">
        <v>0</v>
      </c>
      <c r="G198" s="379">
        <f t="shared" si="12"/>
        <v>0</v>
      </c>
      <c r="H198" s="379" t="s">
        <v>245</v>
      </c>
      <c r="I198" s="381">
        <v>0</v>
      </c>
      <c r="J198" s="379">
        <f t="shared" si="10"/>
        <v>0</v>
      </c>
      <c r="K198" s="381" t="s">
        <v>245</v>
      </c>
      <c r="L198" s="381">
        <v>0</v>
      </c>
    </row>
    <row r="199" spans="1:12" ht="21.75" customHeight="1">
      <c r="A199" s="89">
        <v>5441</v>
      </c>
      <c r="B199" s="108" t="s">
        <v>905</v>
      </c>
      <c r="C199" s="89" t="s">
        <v>906</v>
      </c>
      <c r="D199" s="92">
        <f t="shared" si="11"/>
        <v>0</v>
      </c>
      <c r="E199" s="379" t="s">
        <v>245</v>
      </c>
      <c r="F199" s="381">
        <v>0</v>
      </c>
      <c r="G199" s="379">
        <f t="shared" si="12"/>
        <v>0</v>
      </c>
      <c r="H199" s="379" t="s">
        <v>245</v>
      </c>
      <c r="I199" s="381">
        <v>0</v>
      </c>
      <c r="J199" s="379">
        <f t="shared" si="10"/>
        <v>0</v>
      </c>
      <c r="K199" s="381" t="s">
        <v>245</v>
      </c>
      <c r="L199" s="381">
        <v>0</v>
      </c>
    </row>
    <row r="200" spans="1:12" ht="39.75" customHeight="1">
      <c r="A200" s="89">
        <v>6000</v>
      </c>
      <c r="B200" s="108" t="s">
        <v>641</v>
      </c>
      <c r="C200" s="89" t="s">
        <v>489</v>
      </c>
      <c r="D200" s="92">
        <f t="shared" si="11"/>
        <v>-67750.24</v>
      </c>
      <c r="E200" s="379" t="s">
        <v>245</v>
      </c>
      <c r="F200" s="379">
        <v>-67750.24</v>
      </c>
      <c r="G200" s="379">
        <f t="shared" si="12"/>
        <v>-73193.24</v>
      </c>
      <c r="H200" s="379" t="s">
        <v>245</v>
      </c>
      <c r="I200" s="379">
        <v>-73193.24</v>
      </c>
      <c r="J200" s="379">
        <f t="shared" si="10"/>
        <v>-40286.97</v>
      </c>
      <c r="K200" s="381" t="s">
        <v>245</v>
      </c>
      <c r="L200" s="379">
        <v>-40286.97</v>
      </c>
    </row>
    <row r="201" spans="1:12" ht="0.75" customHeight="1" hidden="1">
      <c r="A201" s="89"/>
      <c r="B201" s="108" t="s">
        <v>629</v>
      </c>
      <c r="C201" s="89"/>
      <c r="D201" s="92">
        <f t="shared" si="11"/>
        <v>0</v>
      </c>
      <c r="E201" s="379" t="s">
        <v>245</v>
      </c>
      <c r="F201" s="380"/>
      <c r="G201" s="379">
        <f t="shared" si="12"/>
        <v>0</v>
      </c>
      <c r="H201" s="379" t="s">
        <v>245</v>
      </c>
      <c r="I201" s="380"/>
      <c r="J201" s="379">
        <f t="shared" si="10"/>
        <v>0</v>
      </c>
      <c r="K201" s="380"/>
      <c r="L201" s="380">
        <v>0</v>
      </c>
    </row>
    <row r="202" spans="1:12" ht="39" customHeight="1">
      <c r="A202" s="89">
        <v>6100</v>
      </c>
      <c r="B202" s="108" t="s">
        <v>907</v>
      </c>
      <c r="C202" s="89" t="s">
        <v>489</v>
      </c>
      <c r="D202" s="92">
        <f t="shared" si="11"/>
        <v>-15000</v>
      </c>
      <c r="E202" s="379" t="s">
        <v>245</v>
      </c>
      <c r="F202" s="379">
        <v>-15000</v>
      </c>
      <c r="G202" s="379">
        <f t="shared" si="12"/>
        <v>-15000</v>
      </c>
      <c r="H202" s="379" t="s">
        <v>245</v>
      </c>
      <c r="I202" s="379">
        <v>-15000</v>
      </c>
      <c r="J202" s="379">
        <f t="shared" si="10"/>
        <v>-19455</v>
      </c>
      <c r="K202" s="381" t="s">
        <v>245</v>
      </c>
      <c r="L202" s="379">
        <v>-19455</v>
      </c>
    </row>
    <row r="203" spans="1:12" ht="39.75" customHeight="1" hidden="1">
      <c r="A203" s="89"/>
      <c r="B203" s="108" t="s">
        <v>629</v>
      </c>
      <c r="C203" s="89"/>
      <c r="D203" s="92">
        <f t="shared" si="11"/>
        <v>0</v>
      </c>
      <c r="E203" s="379" t="s">
        <v>245</v>
      </c>
      <c r="F203" s="380"/>
      <c r="G203" s="379">
        <f t="shared" si="12"/>
        <v>0</v>
      </c>
      <c r="H203" s="379" t="s">
        <v>245</v>
      </c>
      <c r="I203" s="380"/>
      <c r="J203" s="379">
        <f t="shared" si="10"/>
        <v>0</v>
      </c>
      <c r="K203" s="380"/>
      <c r="L203" s="380">
        <v>0</v>
      </c>
    </row>
    <row r="204" spans="1:12" ht="39.75" customHeight="1">
      <c r="A204" s="89">
        <v>6110</v>
      </c>
      <c r="B204" s="108" t="s">
        <v>908</v>
      </c>
      <c r="C204" s="89" t="s">
        <v>909</v>
      </c>
      <c r="D204" s="92">
        <f t="shared" si="11"/>
        <v>0</v>
      </c>
      <c r="E204" s="379" t="s">
        <v>245</v>
      </c>
      <c r="F204" s="381">
        <v>0</v>
      </c>
      <c r="G204" s="379">
        <f t="shared" si="12"/>
        <v>0</v>
      </c>
      <c r="H204" s="379" t="s">
        <v>245</v>
      </c>
      <c r="I204" s="381">
        <v>0</v>
      </c>
      <c r="J204" s="379">
        <f t="shared" si="10"/>
        <v>-19455</v>
      </c>
      <c r="K204" s="381" t="s">
        <v>245</v>
      </c>
      <c r="L204" s="381">
        <v>-19455</v>
      </c>
    </row>
    <row r="205" spans="1:12" ht="39.75" customHeight="1">
      <c r="A205" s="89">
        <v>6120</v>
      </c>
      <c r="B205" s="108" t="s">
        <v>910</v>
      </c>
      <c r="C205" s="89" t="s">
        <v>911</v>
      </c>
      <c r="D205" s="92">
        <f t="shared" si="11"/>
        <v>0</v>
      </c>
      <c r="E205" s="379" t="s">
        <v>245</v>
      </c>
      <c r="F205" s="381">
        <v>0</v>
      </c>
      <c r="G205" s="379">
        <f t="shared" si="12"/>
        <v>0</v>
      </c>
      <c r="H205" s="379" t="s">
        <v>245</v>
      </c>
      <c r="I205" s="381">
        <v>0</v>
      </c>
      <c r="J205" s="379">
        <f t="shared" si="10"/>
        <v>0</v>
      </c>
      <c r="K205" s="381" t="s">
        <v>245</v>
      </c>
      <c r="L205" s="381">
        <v>0</v>
      </c>
    </row>
    <row r="206" spans="1:12" ht="39.75" customHeight="1">
      <c r="A206" s="89">
        <v>6130</v>
      </c>
      <c r="B206" s="108" t="s">
        <v>912</v>
      </c>
      <c r="C206" s="89" t="s">
        <v>913</v>
      </c>
      <c r="D206" s="92">
        <f t="shared" si="11"/>
        <v>-15000</v>
      </c>
      <c r="E206" s="379" t="s">
        <v>245</v>
      </c>
      <c r="F206" s="381">
        <v>-15000</v>
      </c>
      <c r="G206" s="379">
        <f t="shared" si="12"/>
        <v>-15000</v>
      </c>
      <c r="H206" s="379" t="s">
        <v>245</v>
      </c>
      <c r="I206" s="381">
        <v>-15000</v>
      </c>
      <c r="J206" s="379">
        <f t="shared" si="10"/>
        <v>0</v>
      </c>
      <c r="K206" s="381" t="s">
        <v>245</v>
      </c>
      <c r="L206" s="381"/>
    </row>
    <row r="207" spans="1:12" ht="39.75" customHeight="1">
      <c r="A207" s="89">
        <v>6200</v>
      </c>
      <c r="B207" s="108" t="s">
        <v>914</v>
      </c>
      <c r="C207" s="89" t="s">
        <v>489</v>
      </c>
      <c r="D207" s="92">
        <f t="shared" si="11"/>
        <v>0</v>
      </c>
      <c r="E207" s="379" t="s">
        <v>245</v>
      </c>
      <c r="F207" s="381">
        <v>0</v>
      </c>
      <c r="G207" s="379">
        <f t="shared" si="12"/>
        <v>0</v>
      </c>
      <c r="H207" s="379" t="s">
        <v>245</v>
      </c>
      <c r="I207" s="381">
        <v>0</v>
      </c>
      <c r="J207" s="379">
        <f t="shared" si="10"/>
        <v>0</v>
      </c>
      <c r="K207" s="381" t="s">
        <v>245</v>
      </c>
      <c r="L207" s="381">
        <v>0</v>
      </c>
    </row>
    <row r="208" spans="1:12" ht="21.75" customHeight="1" hidden="1">
      <c r="A208" s="89"/>
      <c r="B208" s="108" t="s">
        <v>629</v>
      </c>
      <c r="C208" s="89"/>
      <c r="D208" s="92">
        <f t="shared" si="11"/>
        <v>0</v>
      </c>
      <c r="E208" s="379" t="s">
        <v>245</v>
      </c>
      <c r="F208" s="380">
        <v>0</v>
      </c>
      <c r="G208" s="379">
        <f t="shared" si="12"/>
        <v>0</v>
      </c>
      <c r="H208" s="379" t="s">
        <v>245</v>
      </c>
      <c r="I208" s="380">
        <v>0</v>
      </c>
      <c r="J208" s="379">
        <f t="shared" si="10"/>
        <v>0</v>
      </c>
      <c r="K208" s="380"/>
      <c r="L208" s="380">
        <v>0</v>
      </c>
    </row>
    <row r="209" spans="1:12" ht="39.75" customHeight="1" hidden="1">
      <c r="A209" s="89">
        <v>6210</v>
      </c>
      <c r="B209" s="108" t="s">
        <v>915</v>
      </c>
      <c r="C209" s="89" t="s">
        <v>916</v>
      </c>
      <c r="D209" s="92">
        <f t="shared" si="11"/>
        <v>0</v>
      </c>
      <c r="E209" s="379" t="s">
        <v>245</v>
      </c>
      <c r="F209" s="381">
        <v>0</v>
      </c>
      <c r="G209" s="379">
        <f t="shared" si="12"/>
        <v>0</v>
      </c>
      <c r="H209" s="379" t="s">
        <v>245</v>
      </c>
      <c r="I209" s="381">
        <v>0</v>
      </c>
      <c r="J209" s="379">
        <f t="shared" si="10"/>
        <v>0</v>
      </c>
      <c r="K209" s="381" t="s">
        <v>245</v>
      </c>
      <c r="L209" s="381">
        <v>0</v>
      </c>
    </row>
    <row r="210" spans="1:12" ht="30.75" customHeight="1">
      <c r="A210" s="89">
        <v>6220</v>
      </c>
      <c r="B210" s="108" t="s">
        <v>917</v>
      </c>
      <c r="C210" s="89" t="s">
        <v>489</v>
      </c>
      <c r="D210" s="92">
        <f t="shared" si="11"/>
        <v>0</v>
      </c>
      <c r="E210" s="379" t="s">
        <v>245</v>
      </c>
      <c r="F210" s="381">
        <v>0</v>
      </c>
      <c r="G210" s="379">
        <f t="shared" si="12"/>
        <v>0</v>
      </c>
      <c r="H210" s="379" t="s">
        <v>245</v>
      </c>
      <c r="I210" s="381">
        <v>0</v>
      </c>
      <c r="J210" s="379">
        <f t="shared" si="10"/>
        <v>0</v>
      </c>
      <c r="K210" s="381" t="s">
        <v>245</v>
      </c>
      <c r="L210" s="381">
        <v>0</v>
      </c>
    </row>
    <row r="211" spans="1:12" ht="15.75" customHeight="1">
      <c r="A211" s="89"/>
      <c r="B211" s="108" t="s">
        <v>632</v>
      </c>
      <c r="C211" s="89"/>
      <c r="D211" s="92">
        <f t="shared" si="11"/>
        <v>0</v>
      </c>
      <c r="E211" s="379" t="s">
        <v>245</v>
      </c>
      <c r="F211" s="380">
        <v>0</v>
      </c>
      <c r="G211" s="379">
        <f t="shared" si="12"/>
        <v>0</v>
      </c>
      <c r="H211" s="379" t="s">
        <v>245</v>
      </c>
      <c r="I211" s="380">
        <v>0</v>
      </c>
      <c r="J211" s="379">
        <f t="shared" si="10"/>
        <v>0</v>
      </c>
      <c r="K211" s="380"/>
      <c r="L211" s="380">
        <v>0</v>
      </c>
    </row>
    <row r="212" spans="1:12" ht="39.75" customHeight="1">
      <c r="A212" s="89">
        <v>6221</v>
      </c>
      <c r="B212" s="108" t="s">
        <v>918</v>
      </c>
      <c r="C212" s="89" t="s">
        <v>919</v>
      </c>
      <c r="D212" s="92">
        <f t="shared" si="11"/>
        <v>0</v>
      </c>
      <c r="E212" s="379" t="s">
        <v>245</v>
      </c>
      <c r="F212" s="381">
        <v>0</v>
      </c>
      <c r="G212" s="379">
        <f t="shared" si="12"/>
        <v>0</v>
      </c>
      <c r="H212" s="379" t="s">
        <v>245</v>
      </c>
      <c r="I212" s="381">
        <v>0</v>
      </c>
      <c r="J212" s="379">
        <f t="shared" si="10"/>
        <v>0</v>
      </c>
      <c r="K212" s="381" t="s">
        <v>245</v>
      </c>
      <c r="L212" s="381">
        <v>0</v>
      </c>
    </row>
    <row r="213" spans="1:12" ht="27" customHeight="1">
      <c r="A213" s="89">
        <v>6222</v>
      </c>
      <c r="B213" s="108" t="s">
        <v>920</v>
      </c>
      <c r="C213" s="89" t="s">
        <v>921</v>
      </c>
      <c r="D213" s="92">
        <f t="shared" si="11"/>
        <v>0</v>
      </c>
      <c r="E213" s="379" t="s">
        <v>245</v>
      </c>
      <c r="F213" s="381">
        <v>0</v>
      </c>
      <c r="G213" s="379">
        <f t="shared" si="12"/>
        <v>0</v>
      </c>
      <c r="H213" s="379" t="s">
        <v>245</v>
      </c>
      <c r="I213" s="381">
        <v>0</v>
      </c>
      <c r="J213" s="379">
        <f t="shared" si="10"/>
        <v>0</v>
      </c>
      <c r="K213" s="381" t="s">
        <v>245</v>
      </c>
      <c r="L213" s="381">
        <v>0</v>
      </c>
    </row>
    <row r="214" spans="1:12" ht="30" customHeight="1">
      <c r="A214" s="89">
        <v>6223</v>
      </c>
      <c r="B214" s="108" t="s">
        <v>922</v>
      </c>
      <c r="C214" s="89" t="s">
        <v>923</v>
      </c>
      <c r="D214" s="92">
        <f t="shared" si="11"/>
        <v>0</v>
      </c>
      <c r="E214" s="379" t="s">
        <v>245</v>
      </c>
      <c r="F214" s="381">
        <v>0</v>
      </c>
      <c r="G214" s="379">
        <f t="shared" si="12"/>
        <v>0</v>
      </c>
      <c r="H214" s="379" t="s">
        <v>245</v>
      </c>
      <c r="I214" s="381">
        <v>0</v>
      </c>
      <c r="J214" s="379">
        <f t="shared" si="10"/>
        <v>0</v>
      </c>
      <c r="K214" s="381" t="s">
        <v>245</v>
      </c>
      <c r="L214" s="381">
        <v>0</v>
      </c>
    </row>
    <row r="215" spans="1:12" ht="38.25" customHeight="1">
      <c r="A215" s="89">
        <v>6300</v>
      </c>
      <c r="B215" s="108" t="s">
        <v>924</v>
      </c>
      <c r="C215" s="89" t="s">
        <v>489</v>
      </c>
      <c r="D215" s="92">
        <f t="shared" si="11"/>
        <v>0</v>
      </c>
      <c r="E215" s="379" t="s">
        <v>245</v>
      </c>
      <c r="F215" s="381">
        <v>0</v>
      </c>
      <c r="G215" s="379">
        <f t="shared" si="12"/>
        <v>0</v>
      </c>
      <c r="H215" s="379" t="s">
        <v>245</v>
      </c>
      <c r="I215" s="381">
        <v>0</v>
      </c>
      <c r="J215" s="379">
        <f t="shared" si="10"/>
        <v>0</v>
      </c>
      <c r="K215" s="381" t="s">
        <v>245</v>
      </c>
      <c r="L215" s="381">
        <v>0</v>
      </c>
    </row>
    <row r="216" spans="1:12" ht="39.75" customHeight="1" hidden="1">
      <c r="A216" s="89"/>
      <c r="B216" s="108" t="s">
        <v>629</v>
      </c>
      <c r="C216" s="89"/>
      <c r="D216" s="92">
        <f t="shared" si="11"/>
        <v>0</v>
      </c>
      <c r="E216" s="379" t="s">
        <v>245</v>
      </c>
      <c r="F216" s="380">
        <v>0</v>
      </c>
      <c r="G216" s="379">
        <f t="shared" si="12"/>
        <v>0</v>
      </c>
      <c r="H216" s="379" t="s">
        <v>245</v>
      </c>
      <c r="I216" s="380">
        <v>0</v>
      </c>
      <c r="J216" s="379">
        <f t="shared" si="10"/>
        <v>0</v>
      </c>
      <c r="K216" s="380"/>
      <c r="L216" s="380">
        <v>0</v>
      </c>
    </row>
    <row r="217" spans="1:12" ht="39.75" customHeight="1">
      <c r="A217" s="89">
        <v>6310</v>
      </c>
      <c r="B217" s="108" t="s">
        <v>925</v>
      </c>
      <c r="C217" s="89" t="s">
        <v>926</v>
      </c>
      <c r="D217" s="92">
        <f t="shared" si="11"/>
        <v>0</v>
      </c>
      <c r="E217" s="379" t="s">
        <v>245</v>
      </c>
      <c r="F217" s="381">
        <v>0</v>
      </c>
      <c r="G217" s="379">
        <f t="shared" si="12"/>
        <v>0</v>
      </c>
      <c r="H217" s="379" t="s">
        <v>245</v>
      </c>
      <c r="I217" s="381">
        <v>0</v>
      </c>
      <c r="J217" s="379">
        <f t="shared" si="10"/>
        <v>0</v>
      </c>
      <c r="K217" s="381" t="s">
        <v>245</v>
      </c>
      <c r="L217" s="381">
        <v>0</v>
      </c>
    </row>
    <row r="218" spans="1:12" ht="39.75" customHeight="1">
      <c r="A218" s="89">
        <v>6400</v>
      </c>
      <c r="B218" s="108" t="s">
        <v>927</v>
      </c>
      <c r="C218" s="89" t="s">
        <v>489</v>
      </c>
      <c r="D218" s="92">
        <f t="shared" si="11"/>
        <v>-52750.24</v>
      </c>
      <c r="E218" s="379" t="s">
        <v>245</v>
      </c>
      <c r="F218" s="379">
        <v>-52750.24</v>
      </c>
      <c r="G218" s="379">
        <f t="shared" si="12"/>
        <v>-58193.24</v>
      </c>
      <c r="H218" s="379" t="s">
        <v>245</v>
      </c>
      <c r="I218" s="379">
        <v>-58193.24</v>
      </c>
      <c r="J218" s="379">
        <f t="shared" si="10"/>
        <v>-20831.97</v>
      </c>
      <c r="K218" s="381" t="s">
        <v>245</v>
      </c>
      <c r="L218" s="381">
        <v>-20831.97</v>
      </c>
    </row>
    <row r="219" spans="1:12" ht="21" customHeight="1">
      <c r="A219" s="89"/>
      <c r="B219" s="108" t="s">
        <v>629</v>
      </c>
      <c r="C219" s="89"/>
      <c r="D219" s="92">
        <f t="shared" si="11"/>
        <v>0</v>
      </c>
      <c r="E219" s="379" t="s">
        <v>245</v>
      </c>
      <c r="F219" s="380">
        <v>0</v>
      </c>
      <c r="G219" s="379">
        <f t="shared" si="12"/>
        <v>0</v>
      </c>
      <c r="H219" s="379" t="s">
        <v>245</v>
      </c>
      <c r="I219" s="380">
        <v>0</v>
      </c>
      <c r="J219" s="379">
        <f t="shared" si="10"/>
        <v>0</v>
      </c>
      <c r="K219" s="380"/>
      <c r="L219" s="380">
        <v>0</v>
      </c>
    </row>
    <row r="220" spans="1:12" ht="30" customHeight="1">
      <c r="A220" s="89">
        <v>6410</v>
      </c>
      <c r="B220" s="108" t="s">
        <v>928</v>
      </c>
      <c r="C220" s="89" t="s">
        <v>929</v>
      </c>
      <c r="D220" s="92">
        <f t="shared" si="11"/>
        <v>-52750.24</v>
      </c>
      <c r="E220" s="379" t="s">
        <v>245</v>
      </c>
      <c r="F220" s="381">
        <v>-52750.24</v>
      </c>
      <c r="G220" s="379">
        <f t="shared" si="12"/>
        <v>-58193.24</v>
      </c>
      <c r="H220" s="379" t="s">
        <v>245</v>
      </c>
      <c r="I220" s="381">
        <v>-58193.24</v>
      </c>
      <c r="J220" s="379">
        <f t="shared" si="10"/>
        <v>-20831.97</v>
      </c>
      <c r="K220" s="381" t="s">
        <v>245</v>
      </c>
      <c r="L220" s="381">
        <v>-20831.97</v>
      </c>
    </row>
    <row r="221" spans="1:12" ht="30" customHeight="1">
      <c r="A221" s="89">
        <v>6420</v>
      </c>
      <c r="B221" s="108" t="s">
        <v>930</v>
      </c>
      <c r="C221" s="89" t="s">
        <v>931</v>
      </c>
      <c r="D221" s="92">
        <f t="shared" si="11"/>
        <v>0</v>
      </c>
      <c r="E221" s="379" t="s">
        <v>245</v>
      </c>
      <c r="F221" s="381">
        <v>0</v>
      </c>
      <c r="G221" s="379">
        <v>0</v>
      </c>
      <c r="H221" s="379" t="s">
        <v>245</v>
      </c>
      <c r="I221" s="381">
        <v>0</v>
      </c>
      <c r="J221" s="379">
        <f t="shared" si="10"/>
        <v>0</v>
      </c>
      <c r="K221" s="381" t="s">
        <v>245</v>
      </c>
      <c r="L221" s="381">
        <v>0</v>
      </c>
    </row>
    <row r="222" spans="1:12" ht="22.5" customHeight="1">
      <c r="A222" s="89">
        <v>6430</v>
      </c>
      <c r="B222" s="108" t="s">
        <v>932</v>
      </c>
      <c r="C222" s="89" t="s">
        <v>933</v>
      </c>
      <c r="D222" s="92">
        <f t="shared" si="11"/>
        <v>0</v>
      </c>
      <c r="E222" s="379" t="s">
        <v>245</v>
      </c>
      <c r="F222" s="381">
        <v>0</v>
      </c>
      <c r="G222" s="379">
        <f t="shared" si="12"/>
        <v>0</v>
      </c>
      <c r="H222" s="379" t="s">
        <v>245</v>
      </c>
      <c r="I222" s="381">
        <v>0</v>
      </c>
      <c r="J222" s="379">
        <f t="shared" si="10"/>
        <v>0</v>
      </c>
      <c r="K222" s="381" t="s">
        <v>245</v>
      </c>
      <c r="L222" s="381">
        <v>0</v>
      </c>
    </row>
    <row r="223" spans="1:12" ht="39.75" customHeight="1">
      <c r="A223" s="89">
        <v>6440</v>
      </c>
      <c r="B223" s="108" t="s">
        <v>934</v>
      </c>
      <c r="C223" s="89" t="s">
        <v>935</v>
      </c>
      <c r="D223" s="92">
        <f t="shared" si="11"/>
        <v>0</v>
      </c>
      <c r="E223" s="379" t="s">
        <v>245</v>
      </c>
      <c r="F223" s="381">
        <v>0</v>
      </c>
      <c r="G223" s="379">
        <f t="shared" si="12"/>
        <v>0</v>
      </c>
      <c r="H223" s="379" t="s">
        <v>245</v>
      </c>
      <c r="I223" s="381">
        <v>0</v>
      </c>
      <c r="J223" s="379">
        <f t="shared" si="10"/>
        <v>0</v>
      </c>
      <c r="K223" s="381" t="s">
        <v>245</v>
      </c>
      <c r="L223" s="381">
        <v>0</v>
      </c>
    </row>
    <row r="224" spans="5:12" ht="13.5" customHeight="1">
      <c r="E224" s="377"/>
      <c r="F224" s="377"/>
      <c r="G224" s="377"/>
      <c r="H224" s="377"/>
      <c r="I224" s="377"/>
      <c r="J224" s="377"/>
      <c r="K224" s="377"/>
      <c r="L224" s="377"/>
    </row>
    <row r="225" spans="2:12" ht="15">
      <c r="B225" s="176" t="s">
        <v>940</v>
      </c>
      <c r="C225" s="176"/>
      <c r="D225" s="176"/>
      <c r="E225" s="384"/>
      <c r="F225" s="377"/>
      <c r="G225" s="377"/>
      <c r="H225" s="377"/>
      <c r="I225" s="377"/>
      <c r="J225" s="377"/>
      <c r="K225" s="377"/>
      <c r="L225" s="377"/>
    </row>
    <row r="226" spans="2:12" ht="15">
      <c r="B226" s="176"/>
      <c r="C226" s="176"/>
      <c r="D226" s="176"/>
      <c r="E226" s="384"/>
      <c r="F226" s="377"/>
      <c r="G226" s="377"/>
      <c r="H226" s="377"/>
      <c r="I226" s="377"/>
      <c r="J226" s="377"/>
      <c r="K226" s="377"/>
      <c r="L226" s="377"/>
    </row>
    <row r="227" spans="2:12" ht="15">
      <c r="B227" s="176" t="s">
        <v>1131</v>
      </c>
      <c r="C227" s="176"/>
      <c r="D227" s="176"/>
      <c r="E227" s="176"/>
      <c r="J227" s="377"/>
      <c r="K227" s="377"/>
      <c r="L227" s="377"/>
    </row>
    <row r="228" spans="2:12" ht="15">
      <c r="B228" s="176"/>
      <c r="C228" s="176"/>
      <c r="D228" s="176"/>
      <c r="E228" s="176"/>
      <c r="J228" s="377"/>
      <c r="K228" s="377"/>
      <c r="L228" s="377"/>
    </row>
    <row r="229" spans="2:12" ht="15">
      <c r="B229" s="176"/>
      <c r="C229" s="176"/>
      <c r="D229" s="176"/>
      <c r="E229" s="176"/>
      <c r="J229" s="377"/>
      <c r="K229" s="377"/>
      <c r="L229" s="377"/>
    </row>
    <row r="230" spans="2:5" ht="15">
      <c r="B230" s="176"/>
      <c r="C230" s="176"/>
      <c r="D230" s="176"/>
      <c r="E230" s="176"/>
    </row>
  </sheetData>
  <sheetProtection/>
  <mergeCells count="14">
    <mergeCell ref="J7:L7"/>
    <mergeCell ref="J8:J9"/>
    <mergeCell ref="K8:L8"/>
    <mergeCell ref="B8:B9"/>
    <mergeCell ref="D7:F7"/>
    <mergeCell ref="E8:F8"/>
    <mergeCell ref="D8:D9"/>
    <mergeCell ref="D1:I1"/>
    <mergeCell ref="D2:I2"/>
    <mergeCell ref="D3:I3"/>
    <mergeCell ref="D4:I4"/>
    <mergeCell ref="G7:I7"/>
    <mergeCell ref="G8:G9"/>
    <mergeCell ref="H8:I8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421875" style="83" customWidth="1"/>
    <col min="2" max="2" width="36.7109375" style="83" customWidth="1"/>
    <col min="3" max="3" width="10.28125" style="83" customWidth="1"/>
    <col min="4" max="4" width="11.57421875" style="83" customWidth="1"/>
    <col min="5" max="5" width="9.8515625" style="83" customWidth="1"/>
    <col min="6" max="6" width="10.7109375" style="83" customWidth="1"/>
    <col min="7" max="7" width="12.28125" style="83" customWidth="1"/>
    <col min="8" max="8" width="10.8515625" style="83" customWidth="1"/>
    <col min="9" max="9" width="10.7109375" style="83" customWidth="1"/>
    <col min="10" max="10" width="12.28125" style="83" customWidth="1"/>
    <col min="11" max="11" width="16.140625" style="83" customWidth="1"/>
    <col min="12" max="12" width="13.421875" style="83" customWidth="1"/>
    <col min="13" max="14" width="19.00390625" style="83" customWidth="1"/>
    <col min="15" max="16384" width="9.140625" style="83" customWidth="1"/>
  </cols>
  <sheetData>
    <row r="3" spans="1:11" ht="15">
      <c r="A3" s="1"/>
      <c r="B3" s="1"/>
      <c r="C3" s="1"/>
      <c r="D3" s="521" t="s">
        <v>1022</v>
      </c>
      <c r="E3" s="521"/>
      <c r="F3" s="521"/>
      <c r="G3" s="521"/>
      <c r="H3" s="521"/>
      <c r="I3" s="521"/>
      <c r="J3" s="521"/>
      <c r="K3" s="521"/>
    </row>
    <row r="4" spans="1:11" ht="15">
      <c r="A4" s="2" t="s">
        <v>447</v>
      </c>
      <c r="B4" s="2" t="s">
        <v>447</v>
      </c>
      <c r="C4" s="2" t="s">
        <v>447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447</v>
      </c>
      <c r="B5" s="1" t="s">
        <v>447</v>
      </c>
      <c r="C5" s="1" t="s">
        <v>447</v>
      </c>
      <c r="D5" s="11" t="s">
        <v>447</v>
      </c>
      <c r="E5" s="12" t="s">
        <v>447</v>
      </c>
      <c r="F5" s="13" t="s">
        <v>447</v>
      </c>
      <c r="G5" s="6" t="s">
        <v>447</v>
      </c>
      <c r="H5" s="6" t="s">
        <v>447</v>
      </c>
      <c r="I5" s="6" t="s">
        <v>447</v>
      </c>
      <c r="J5" s="1"/>
      <c r="K5" s="1"/>
    </row>
    <row r="6" spans="1:11" ht="15">
      <c r="A6" s="1" t="s">
        <v>447</v>
      </c>
      <c r="B6" s="1" t="s">
        <v>447</v>
      </c>
      <c r="C6" s="1" t="s">
        <v>447</v>
      </c>
      <c r="D6" s="11" t="s">
        <v>447</v>
      </c>
      <c r="E6" s="12" t="s">
        <v>447</v>
      </c>
      <c r="F6" s="13" t="s">
        <v>447</v>
      </c>
      <c r="G6" s="6" t="s">
        <v>447</v>
      </c>
      <c r="H6" s="6" t="s">
        <v>447</v>
      </c>
      <c r="I6" s="6" t="s">
        <v>447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0"/>
      <c r="B8" s="170"/>
      <c r="C8" s="170" t="s">
        <v>1122</v>
      </c>
      <c r="D8" s="170"/>
      <c r="E8" s="170"/>
      <c r="F8" s="170" t="s">
        <v>1123</v>
      </c>
      <c r="G8" s="170"/>
      <c r="H8" s="170"/>
      <c r="I8" s="170" t="s">
        <v>1029</v>
      </c>
      <c r="J8" s="170"/>
      <c r="K8" s="170"/>
    </row>
    <row r="9" spans="1:11" ht="39.75" customHeight="1">
      <c r="A9" s="171" t="s">
        <v>453</v>
      </c>
      <c r="B9" s="172"/>
      <c r="C9" s="171" t="s">
        <v>476</v>
      </c>
      <c r="D9" s="171" t="s">
        <v>1124</v>
      </c>
      <c r="E9" s="171"/>
      <c r="F9" s="171" t="s">
        <v>476</v>
      </c>
      <c r="G9" s="171" t="s">
        <v>1125</v>
      </c>
      <c r="H9" s="171"/>
      <c r="I9" s="171" t="s">
        <v>476</v>
      </c>
      <c r="J9" s="171" t="s">
        <v>1125</v>
      </c>
      <c r="K9" s="170"/>
    </row>
    <row r="10" spans="1:11" ht="19.5" customHeight="1">
      <c r="A10" s="171" t="s">
        <v>454</v>
      </c>
      <c r="B10" s="171"/>
      <c r="C10" s="171" t="s">
        <v>1126</v>
      </c>
      <c r="D10" s="171" t="s">
        <v>1127</v>
      </c>
      <c r="E10" s="171" t="s">
        <v>1128</v>
      </c>
      <c r="F10" s="171" t="s">
        <v>1129</v>
      </c>
      <c r="G10" s="171" t="s">
        <v>1127</v>
      </c>
      <c r="H10" s="171" t="s">
        <v>1128</v>
      </c>
      <c r="I10" s="171" t="s">
        <v>1130</v>
      </c>
      <c r="J10" s="171" t="s">
        <v>1127</v>
      </c>
      <c r="K10" s="171" t="s">
        <v>1128</v>
      </c>
    </row>
    <row r="11" spans="1:11" ht="15" customHeight="1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9</v>
      </c>
      <c r="J11" s="173">
        <v>10</v>
      </c>
      <c r="K11" s="173">
        <v>11</v>
      </c>
    </row>
    <row r="12" spans="1:12" ht="39.75" customHeight="1">
      <c r="A12" s="82">
        <v>7000</v>
      </c>
      <c r="B12" s="80" t="s">
        <v>1121</v>
      </c>
      <c r="C12" s="84">
        <v>87835.358</v>
      </c>
      <c r="D12" s="84">
        <v>200</v>
      </c>
      <c r="E12" s="84">
        <v>87635.358</v>
      </c>
      <c r="F12" s="84">
        <v>87835.358</v>
      </c>
      <c r="G12" s="84">
        <v>200</v>
      </c>
      <c r="H12" s="84">
        <v>-87635.358</v>
      </c>
      <c r="I12" s="84">
        <v>-35355.339</v>
      </c>
      <c r="J12" s="84">
        <v>47184.855</v>
      </c>
      <c r="K12" s="84">
        <v>-82540.194</v>
      </c>
      <c r="L12" s="275"/>
    </row>
    <row r="13" spans="9:11" ht="15" hidden="1">
      <c r="I13" s="174"/>
      <c r="K13" s="182"/>
    </row>
    <row r="14" ht="15" hidden="1"/>
    <row r="15" ht="15" hidden="1"/>
    <row r="16" spans="1:11" ht="49.5" customHeight="1">
      <c r="A16" s="522" t="s">
        <v>1120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</row>
    <row r="17" spans="1:11" ht="6" customHeight="1">
      <c r="A17" s="523"/>
      <c r="B17" s="523"/>
      <c r="C17" s="523"/>
      <c r="D17" s="523"/>
      <c r="E17" s="523"/>
      <c r="F17" s="523"/>
      <c r="G17" s="523"/>
      <c r="H17" s="523"/>
      <c r="I17" s="523"/>
      <c r="J17" s="523"/>
      <c r="K17" s="523"/>
    </row>
    <row r="18" spans="1:12" ht="15" customHeight="1" hidden="1">
      <c r="A18" s="523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</row>
    <row r="19" spans="1:11" ht="15" customHeight="1" hidden="1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</row>
    <row r="20" ht="12.75" customHeight="1" hidden="1"/>
    <row r="21" ht="12.75" customHeight="1" hidden="1"/>
    <row r="22" spans="1:12" ht="12.75" customHeight="1" hidden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</row>
    <row r="23" spans="1:13" ht="15" customHeight="1">
      <c r="A23" s="337" t="s">
        <v>663</v>
      </c>
      <c r="B23" s="337"/>
      <c r="C23" s="337"/>
      <c r="D23" s="337" t="s">
        <v>945</v>
      </c>
      <c r="E23" s="337"/>
      <c r="F23" s="337"/>
      <c r="G23" s="337" t="s">
        <v>946</v>
      </c>
      <c r="H23" s="337"/>
      <c r="I23" s="337"/>
      <c r="J23" s="337" t="s">
        <v>947</v>
      </c>
      <c r="K23" s="337"/>
      <c r="L23" s="337"/>
      <c r="M23" s="183"/>
    </row>
    <row r="24" spans="1:13" ht="39.75" customHeight="1">
      <c r="A24" s="337" t="s">
        <v>948</v>
      </c>
      <c r="B24" s="337"/>
      <c r="C24" s="337"/>
      <c r="D24" s="337" t="s">
        <v>664</v>
      </c>
      <c r="E24" s="337" t="s">
        <v>949</v>
      </c>
      <c r="F24" s="337"/>
      <c r="G24" s="337" t="s">
        <v>666</v>
      </c>
      <c r="H24" s="337" t="s">
        <v>950</v>
      </c>
      <c r="I24" s="337"/>
      <c r="J24" s="337" t="s">
        <v>668</v>
      </c>
      <c r="K24" s="337" t="s">
        <v>949</v>
      </c>
      <c r="L24" s="337"/>
      <c r="M24" s="183"/>
    </row>
    <row r="25" spans="1:13" ht="19.5" customHeight="1">
      <c r="A25" s="338"/>
      <c r="B25" s="339" t="s">
        <v>472</v>
      </c>
      <c r="C25" s="338" t="s">
        <v>948</v>
      </c>
      <c r="D25" s="338"/>
      <c r="E25" s="338" t="s">
        <v>670</v>
      </c>
      <c r="F25" s="338" t="s">
        <v>635</v>
      </c>
      <c r="G25" s="338"/>
      <c r="H25" s="338" t="s">
        <v>670</v>
      </c>
      <c r="I25" s="338" t="s">
        <v>635</v>
      </c>
      <c r="J25" s="338"/>
      <c r="K25" s="337" t="s">
        <v>670</v>
      </c>
      <c r="L25" s="337" t="s">
        <v>635</v>
      </c>
      <c r="M25" s="183"/>
    </row>
    <row r="26" spans="1:13" ht="14.25" customHeight="1">
      <c r="A26" s="338">
        <v>1</v>
      </c>
      <c r="B26" s="338">
        <v>2</v>
      </c>
      <c r="C26" s="338">
        <v>3</v>
      </c>
      <c r="D26" s="338">
        <v>4</v>
      </c>
      <c r="E26" s="338">
        <v>5</v>
      </c>
      <c r="F26" s="338">
        <v>6</v>
      </c>
      <c r="G26" s="338">
        <v>7</v>
      </c>
      <c r="H26" s="338">
        <v>8</v>
      </c>
      <c r="I26" s="338">
        <v>9</v>
      </c>
      <c r="J26" s="338">
        <v>10</v>
      </c>
      <c r="K26" s="337">
        <v>11</v>
      </c>
      <c r="L26" s="337">
        <v>12</v>
      </c>
      <c r="M26" s="183"/>
    </row>
    <row r="27" spans="1:13" ht="39.75" customHeight="1" hidden="1">
      <c r="A27" s="340">
        <v>8000</v>
      </c>
      <c r="B27" s="340" t="s">
        <v>951</v>
      </c>
      <c r="C27" s="340"/>
      <c r="D27" s="340">
        <v>47463817.99999999</v>
      </c>
      <c r="E27" s="340">
        <v>0</v>
      </c>
      <c r="F27" s="340">
        <v>47463818</v>
      </c>
      <c r="G27" s="340">
        <v>47463817.99999999</v>
      </c>
      <c r="H27" s="340">
        <v>0</v>
      </c>
      <c r="I27" s="340">
        <v>47463818</v>
      </c>
      <c r="J27" s="340">
        <v>-1637888.7000000104</v>
      </c>
      <c r="K27" s="340">
        <v>-40292744.9</v>
      </c>
      <c r="L27" s="340">
        <v>38654856.2</v>
      </c>
      <c r="M27" s="183"/>
    </row>
    <row r="28" spans="1:13" ht="39.75" customHeight="1" hidden="1">
      <c r="A28" s="341"/>
      <c r="B28" s="342" t="s">
        <v>629</v>
      </c>
      <c r="C28" s="341"/>
      <c r="D28" s="343"/>
      <c r="E28" s="343"/>
      <c r="F28" s="343"/>
      <c r="G28" s="343"/>
      <c r="H28" s="343"/>
      <c r="I28" s="343"/>
      <c r="J28" s="343"/>
      <c r="K28" s="343"/>
      <c r="L28" s="343"/>
      <c r="M28" s="183"/>
    </row>
    <row r="29" spans="1:13" ht="39.75" customHeight="1">
      <c r="A29" s="341">
        <v>8100</v>
      </c>
      <c r="B29" s="342" t="s">
        <v>952</v>
      </c>
      <c r="C29" s="341"/>
      <c r="D29" s="364">
        <v>87835.358</v>
      </c>
      <c r="E29" s="341">
        <v>200</v>
      </c>
      <c r="F29" s="364">
        <v>87635.358</v>
      </c>
      <c r="G29" s="341">
        <v>87835.358</v>
      </c>
      <c r="H29" s="341">
        <v>200</v>
      </c>
      <c r="I29" s="341">
        <v>87635.358</v>
      </c>
      <c r="J29" s="341">
        <v>35356.839</v>
      </c>
      <c r="K29" s="341">
        <v>-47183.355</v>
      </c>
      <c r="L29" s="341">
        <v>82540.194</v>
      </c>
      <c r="M29" s="183"/>
    </row>
    <row r="30" spans="1:13" ht="37.5" customHeight="1">
      <c r="A30" s="341"/>
      <c r="B30" s="342" t="s">
        <v>629</v>
      </c>
      <c r="C30" s="341"/>
      <c r="D30" s="343"/>
      <c r="E30" s="343"/>
      <c r="F30" s="343"/>
      <c r="G30" s="343"/>
      <c r="H30" s="343"/>
      <c r="I30" s="343"/>
      <c r="J30" s="343"/>
      <c r="K30" s="343"/>
      <c r="L30" s="343"/>
      <c r="M30" s="183"/>
    </row>
    <row r="31" spans="1:13" ht="31.5" customHeight="1">
      <c r="A31" s="341">
        <v>8110</v>
      </c>
      <c r="B31" s="342" t="s">
        <v>953</v>
      </c>
      <c r="C31" s="341"/>
      <c r="D31" s="341">
        <v>0</v>
      </c>
      <c r="E31" s="341">
        <v>0</v>
      </c>
      <c r="F31" s="341">
        <v>0</v>
      </c>
      <c r="G31" s="341">
        <v>0</v>
      </c>
      <c r="H31" s="341">
        <v>0</v>
      </c>
      <c r="I31" s="341">
        <v>0</v>
      </c>
      <c r="J31" s="341">
        <v>0</v>
      </c>
      <c r="K31" s="341">
        <v>0</v>
      </c>
      <c r="L31" s="341">
        <v>0</v>
      </c>
      <c r="M31" s="183"/>
    </row>
    <row r="32" spans="1:13" ht="0.75" customHeight="1" hidden="1">
      <c r="A32" s="341"/>
      <c r="B32" s="342" t="s">
        <v>629</v>
      </c>
      <c r="C32" s="341"/>
      <c r="D32" s="343"/>
      <c r="E32" s="343"/>
      <c r="F32" s="343"/>
      <c r="G32" s="343"/>
      <c r="H32" s="343"/>
      <c r="I32" s="343"/>
      <c r="J32" s="343"/>
      <c r="K32" s="343"/>
      <c r="L32" s="343"/>
      <c r="M32" s="183"/>
    </row>
    <row r="33" spans="1:13" ht="39.75" customHeight="1" hidden="1">
      <c r="A33" s="341">
        <v>8111</v>
      </c>
      <c r="B33" s="342" t="s">
        <v>954</v>
      </c>
      <c r="C33" s="341"/>
      <c r="D33" s="341">
        <v>0</v>
      </c>
      <c r="E33" s="341" t="s">
        <v>245</v>
      </c>
      <c r="F33" s="341">
        <v>0</v>
      </c>
      <c r="G33" s="341">
        <v>0</v>
      </c>
      <c r="H33" s="341" t="s">
        <v>245</v>
      </c>
      <c r="I33" s="341">
        <v>0</v>
      </c>
      <c r="J33" s="341">
        <v>0</v>
      </c>
      <c r="K33" s="341" t="s">
        <v>245</v>
      </c>
      <c r="L33" s="341">
        <v>0</v>
      </c>
      <c r="M33" s="183"/>
    </row>
    <row r="34" spans="1:13" ht="12" customHeight="1" hidden="1">
      <c r="A34" s="341"/>
      <c r="B34" s="342" t="s">
        <v>632</v>
      </c>
      <c r="C34" s="341"/>
      <c r="D34" s="343"/>
      <c r="E34" s="343"/>
      <c r="F34" s="343"/>
      <c r="G34" s="343"/>
      <c r="H34" s="343"/>
      <c r="I34" s="343"/>
      <c r="J34" s="343"/>
      <c r="K34" s="343"/>
      <c r="L34" s="343"/>
      <c r="M34" s="183"/>
    </row>
    <row r="35" spans="1:13" ht="39.75" customHeight="1" hidden="1">
      <c r="A35" s="341">
        <v>8112</v>
      </c>
      <c r="B35" s="342" t="s">
        <v>955</v>
      </c>
      <c r="C35" s="341" t="s">
        <v>956</v>
      </c>
      <c r="D35" s="341">
        <v>0</v>
      </c>
      <c r="E35" s="341" t="s">
        <v>245</v>
      </c>
      <c r="F35" s="341">
        <v>0</v>
      </c>
      <c r="G35" s="341">
        <v>0</v>
      </c>
      <c r="H35" s="341" t="s">
        <v>245</v>
      </c>
      <c r="I35" s="341">
        <v>0</v>
      </c>
      <c r="J35" s="341">
        <v>0</v>
      </c>
      <c r="K35" s="341" t="s">
        <v>245</v>
      </c>
      <c r="L35" s="341">
        <v>0</v>
      </c>
      <c r="M35" s="183"/>
    </row>
    <row r="36" spans="1:13" ht="39.75" customHeight="1" hidden="1">
      <c r="A36" s="341">
        <v>8113</v>
      </c>
      <c r="B36" s="342" t="s">
        <v>957</v>
      </c>
      <c r="C36" s="341" t="s">
        <v>958</v>
      </c>
      <c r="D36" s="343">
        <v>0</v>
      </c>
      <c r="E36" s="343" t="s">
        <v>245</v>
      </c>
      <c r="F36" s="343">
        <v>0</v>
      </c>
      <c r="G36" s="343">
        <v>0</v>
      </c>
      <c r="H36" s="343" t="s">
        <v>245</v>
      </c>
      <c r="I36" s="343">
        <v>0</v>
      </c>
      <c r="J36" s="343">
        <v>0</v>
      </c>
      <c r="K36" s="343" t="s">
        <v>245</v>
      </c>
      <c r="L36" s="343">
        <v>0</v>
      </c>
      <c r="M36" s="183"/>
    </row>
    <row r="37" spans="1:13" ht="39.75" customHeight="1" hidden="1">
      <c r="A37" s="341">
        <v>8120</v>
      </c>
      <c r="B37" s="342" t="s">
        <v>959</v>
      </c>
      <c r="C37" s="341"/>
      <c r="D37" s="343">
        <v>0</v>
      </c>
      <c r="E37" s="343">
        <v>0</v>
      </c>
      <c r="F37" s="343">
        <v>0</v>
      </c>
      <c r="G37" s="343">
        <v>0</v>
      </c>
      <c r="H37" s="343">
        <v>0</v>
      </c>
      <c r="I37" s="343">
        <v>0</v>
      </c>
      <c r="J37" s="343">
        <v>0</v>
      </c>
      <c r="K37" s="343">
        <v>0</v>
      </c>
      <c r="L37" s="343">
        <v>0</v>
      </c>
      <c r="M37" s="183"/>
    </row>
    <row r="38" spans="1:13" ht="39.75" customHeight="1" hidden="1">
      <c r="A38" s="341"/>
      <c r="B38" s="342" t="s">
        <v>629</v>
      </c>
      <c r="C38" s="341"/>
      <c r="D38" s="343"/>
      <c r="E38" s="343"/>
      <c r="F38" s="343"/>
      <c r="G38" s="343"/>
      <c r="H38" s="343"/>
      <c r="I38" s="343"/>
      <c r="J38" s="343"/>
      <c r="K38" s="343"/>
      <c r="L38" s="343"/>
      <c r="M38" s="183"/>
    </row>
    <row r="39" spans="1:13" ht="39.75" customHeight="1" hidden="1">
      <c r="A39" s="341">
        <v>8121</v>
      </c>
      <c r="B39" s="342" t="s">
        <v>960</v>
      </c>
      <c r="C39" s="341"/>
      <c r="D39" s="341">
        <v>0</v>
      </c>
      <c r="E39" s="341" t="s">
        <v>245</v>
      </c>
      <c r="F39" s="341">
        <v>0</v>
      </c>
      <c r="G39" s="341">
        <v>0</v>
      </c>
      <c r="H39" s="341" t="s">
        <v>245</v>
      </c>
      <c r="I39" s="341">
        <v>0</v>
      </c>
      <c r="J39" s="341">
        <v>0</v>
      </c>
      <c r="K39" s="341" t="s">
        <v>245</v>
      </c>
      <c r="L39" s="341">
        <v>0</v>
      </c>
      <c r="M39" s="183"/>
    </row>
    <row r="40" spans="1:13" ht="39.75" customHeight="1" hidden="1">
      <c r="A40" s="341"/>
      <c r="B40" s="342" t="s">
        <v>632</v>
      </c>
      <c r="C40" s="341"/>
      <c r="D40" s="343"/>
      <c r="E40" s="343"/>
      <c r="F40" s="343"/>
      <c r="G40" s="343"/>
      <c r="H40" s="343"/>
      <c r="I40" s="343"/>
      <c r="J40" s="343"/>
      <c r="K40" s="343"/>
      <c r="L40" s="343"/>
      <c r="M40" s="183"/>
    </row>
    <row r="41" spans="1:13" ht="39.75" customHeight="1" hidden="1">
      <c r="A41" s="341">
        <v>8122</v>
      </c>
      <c r="B41" s="342" t="s">
        <v>961</v>
      </c>
      <c r="C41" s="341" t="s">
        <v>962</v>
      </c>
      <c r="D41" s="341">
        <v>0</v>
      </c>
      <c r="E41" s="341" t="s">
        <v>245</v>
      </c>
      <c r="F41" s="341">
        <v>0</v>
      </c>
      <c r="G41" s="341">
        <v>0</v>
      </c>
      <c r="H41" s="341" t="s">
        <v>245</v>
      </c>
      <c r="I41" s="341">
        <v>0</v>
      </c>
      <c r="J41" s="341">
        <v>0</v>
      </c>
      <c r="K41" s="341" t="s">
        <v>245</v>
      </c>
      <c r="L41" s="341">
        <v>0</v>
      </c>
      <c r="M41" s="183"/>
    </row>
    <row r="42" spans="1:13" ht="39.75" customHeight="1" hidden="1">
      <c r="A42" s="341"/>
      <c r="B42" s="342" t="s">
        <v>632</v>
      </c>
      <c r="C42" s="341"/>
      <c r="D42" s="343"/>
      <c r="E42" s="343"/>
      <c r="F42" s="343"/>
      <c r="G42" s="343"/>
      <c r="H42" s="343"/>
      <c r="I42" s="343"/>
      <c r="J42" s="343"/>
      <c r="K42" s="343"/>
      <c r="L42" s="343"/>
      <c r="M42" s="183"/>
    </row>
    <row r="43" spans="1:13" ht="39.75" customHeight="1" hidden="1">
      <c r="A43" s="341">
        <v>8123</v>
      </c>
      <c r="B43" s="342" t="s">
        <v>963</v>
      </c>
      <c r="C43" s="341"/>
      <c r="D43" s="341">
        <v>0</v>
      </c>
      <c r="E43" s="341" t="s">
        <v>245</v>
      </c>
      <c r="F43" s="341">
        <v>0</v>
      </c>
      <c r="G43" s="341">
        <v>0</v>
      </c>
      <c r="H43" s="341" t="s">
        <v>245</v>
      </c>
      <c r="I43" s="341">
        <v>0</v>
      </c>
      <c r="J43" s="341">
        <v>0</v>
      </c>
      <c r="K43" s="341" t="s">
        <v>245</v>
      </c>
      <c r="L43" s="341">
        <v>0</v>
      </c>
      <c r="M43" s="183"/>
    </row>
    <row r="44" spans="1:13" ht="39.75" customHeight="1" hidden="1">
      <c r="A44" s="341">
        <v>8124</v>
      </c>
      <c r="B44" s="342" t="s">
        <v>964</v>
      </c>
      <c r="C44" s="341"/>
      <c r="D44" s="343">
        <v>0</v>
      </c>
      <c r="E44" s="343" t="s">
        <v>245</v>
      </c>
      <c r="F44" s="343">
        <v>0</v>
      </c>
      <c r="G44" s="343">
        <v>0</v>
      </c>
      <c r="H44" s="343" t="s">
        <v>245</v>
      </c>
      <c r="I44" s="343">
        <v>0</v>
      </c>
      <c r="J44" s="343">
        <v>0</v>
      </c>
      <c r="K44" s="343" t="s">
        <v>245</v>
      </c>
      <c r="L44" s="343">
        <v>0</v>
      </c>
      <c r="M44" s="183"/>
    </row>
    <row r="45" spans="1:13" ht="39.75" customHeight="1" hidden="1">
      <c r="A45" s="341">
        <v>8130</v>
      </c>
      <c r="B45" s="342" t="s">
        <v>965</v>
      </c>
      <c r="C45" s="341" t="s">
        <v>966</v>
      </c>
      <c r="D45" s="343">
        <v>0</v>
      </c>
      <c r="E45" s="343" t="s">
        <v>245</v>
      </c>
      <c r="F45" s="343">
        <v>0</v>
      </c>
      <c r="G45" s="343">
        <v>0</v>
      </c>
      <c r="H45" s="343" t="s">
        <v>245</v>
      </c>
      <c r="I45" s="343">
        <v>0</v>
      </c>
      <c r="J45" s="343">
        <v>0</v>
      </c>
      <c r="K45" s="343" t="s">
        <v>245</v>
      </c>
      <c r="L45" s="343">
        <v>0</v>
      </c>
      <c r="M45" s="183"/>
    </row>
    <row r="46" spans="1:13" ht="39.75" customHeight="1" hidden="1">
      <c r="A46" s="341"/>
      <c r="B46" s="342" t="s">
        <v>632</v>
      </c>
      <c r="C46" s="341"/>
      <c r="D46" s="343"/>
      <c r="E46" s="343"/>
      <c r="F46" s="343"/>
      <c r="G46" s="343"/>
      <c r="H46" s="343"/>
      <c r="I46" s="343"/>
      <c r="J46" s="343"/>
      <c r="K46" s="343"/>
      <c r="L46" s="343"/>
      <c r="M46" s="183"/>
    </row>
    <row r="47" spans="1:13" ht="39.75" customHeight="1" hidden="1">
      <c r="A47" s="341">
        <v>8131</v>
      </c>
      <c r="B47" s="342" t="s">
        <v>967</v>
      </c>
      <c r="C47" s="341"/>
      <c r="D47" s="341">
        <v>0</v>
      </c>
      <c r="E47" s="341" t="s">
        <v>245</v>
      </c>
      <c r="F47" s="341">
        <v>0</v>
      </c>
      <c r="G47" s="341">
        <v>0</v>
      </c>
      <c r="H47" s="341" t="s">
        <v>245</v>
      </c>
      <c r="I47" s="341">
        <v>0</v>
      </c>
      <c r="J47" s="341">
        <v>0</v>
      </c>
      <c r="K47" s="341" t="s">
        <v>245</v>
      </c>
      <c r="L47" s="341">
        <v>0</v>
      </c>
      <c r="M47" s="183"/>
    </row>
    <row r="48" spans="1:13" ht="39.75" customHeight="1" hidden="1">
      <c r="A48" s="341">
        <v>8132</v>
      </c>
      <c r="B48" s="342" t="s">
        <v>968</v>
      </c>
      <c r="C48" s="341"/>
      <c r="D48" s="343">
        <v>0</v>
      </c>
      <c r="E48" s="343" t="s">
        <v>245</v>
      </c>
      <c r="F48" s="343">
        <v>0</v>
      </c>
      <c r="G48" s="343">
        <v>0</v>
      </c>
      <c r="H48" s="343" t="s">
        <v>245</v>
      </c>
      <c r="I48" s="343">
        <v>0</v>
      </c>
      <c r="J48" s="343">
        <v>0</v>
      </c>
      <c r="K48" s="343" t="s">
        <v>245</v>
      </c>
      <c r="L48" s="343">
        <v>0</v>
      </c>
      <c r="M48" s="183"/>
    </row>
    <row r="49" spans="1:13" ht="39.75" customHeight="1" hidden="1">
      <c r="A49" s="341">
        <v>8140</v>
      </c>
      <c r="B49" s="342" t="s">
        <v>969</v>
      </c>
      <c r="C49" s="341"/>
      <c r="D49" s="343">
        <v>0</v>
      </c>
      <c r="E49" s="343">
        <v>0</v>
      </c>
      <c r="F49" s="343">
        <v>0</v>
      </c>
      <c r="G49" s="343">
        <v>0</v>
      </c>
      <c r="H49" s="343">
        <v>0</v>
      </c>
      <c r="I49" s="343">
        <v>0</v>
      </c>
      <c r="J49" s="343">
        <v>0</v>
      </c>
      <c r="K49" s="343">
        <v>0</v>
      </c>
      <c r="L49" s="343">
        <v>0</v>
      </c>
      <c r="M49" s="183"/>
    </row>
    <row r="50" spans="1:13" ht="39.75" customHeight="1" hidden="1">
      <c r="A50" s="341"/>
      <c r="B50" s="342" t="s">
        <v>632</v>
      </c>
      <c r="C50" s="341"/>
      <c r="D50" s="343"/>
      <c r="E50" s="343"/>
      <c r="F50" s="343"/>
      <c r="G50" s="343"/>
      <c r="H50" s="343"/>
      <c r="I50" s="343"/>
      <c r="J50" s="343"/>
      <c r="K50" s="343"/>
      <c r="L50" s="343"/>
      <c r="M50" s="183"/>
    </row>
    <row r="51" spans="1:13" ht="39.75" customHeight="1" hidden="1">
      <c r="A51" s="341">
        <v>8141</v>
      </c>
      <c r="B51" s="342" t="s">
        <v>970</v>
      </c>
      <c r="C51" s="341" t="s">
        <v>962</v>
      </c>
      <c r="D51" s="341">
        <v>0</v>
      </c>
      <c r="E51" s="341">
        <v>0</v>
      </c>
      <c r="F51" s="341">
        <v>0</v>
      </c>
      <c r="G51" s="341">
        <v>0</v>
      </c>
      <c r="H51" s="341">
        <v>0</v>
      </c>
      <c r="I51" s="341">
        <v>0</v>
      </c>
      <c r="J51" s="341">
        <v>0</v>
      </c>
      <c r="K51" s="341">
        <v>0</v>
      </c>
      <c r="L51" s="341">
        <v>0</v>
      </c>
      <c r="M51" s="183"/>
    </row>
    <row r="52" spans="1:13" ht="39.75" customHeight="1" hidden="1">
      <c r="A52" s="341"/>
      <c r="B52" s="342" t="s">
        <v>632</v>
      </c>
      <c r="C52" s="341"/>
      <c r="D52" s="343"/>
      <c r="E52" s="343"/>
      <c r="F52" s="343"/>
      <c r="G52" s="343"/>
      <c r="H52" s="343"/>
      <c r="I52" s="343"/>
      <c r="J52" s="343"/>
      <c r="K52" s="343"/>
      <c r="L52" s="343"/>
      <c r="M52" s="183"/>
    </row>
    <row r="53" spans="1:13" ht="39.75" customHeight="1" hidden="1">
      <c r="A53" s="341">
        <v>8142</v>
      </c>
      <c r="B53" s="342" t="s">
        <v>971</v>
      </c>
      <c r="C53" s="341"/>
      <c r="D53" s="341">
        <v>0</v>
      </c>
      <c r="E53" s="341">
        <v>0</v>
      </c>
      <c r="F53" s="341" t="s">
        <v>245</v>
      </c>
      <c r="G53" s="341">
        <v>0</v>
      </c>
      <c r="H53" s="341">
        <v>0</v>
      </c>
      <c r="I53" s="341" t="s">
        <v>245</v>
      </c>
      <c r="J53" s="341">
        <v>0</v>
      </c>
      <c r="K53" s="341">
        <v>0</v>
      </c>
      <c r="L53" s="341" t="s">
        <v>245</v>
      </c>
      <c r="M53" s="183"/>
    </row>
    <row r="54" spans="1:13" ht="39.75" customHeight="1" hidden="1">
      <c r="A54" s="341">
        <v>8143</v>
      </c>
      <c r="B54" s="342" t="s">
        <v>972</v>
      </c>
      <c r="C54" s="341"/>
      <c r="D54" s="343">
        <v>0</v>
      </c>
      <c r="E54" s="343">
        <v>0</v>
      </c>
      <c r="F54" s="343" t="s">
        <v>245</v>
      </c>
      <c r="G54" s="343">
        <v>0</v>
      </c>
      <c r="H54" s="343">
        <v>0</v>
      </c>
      <c r="I54" s="343" t="s">
        <v>245</v>
      </c>
      <c r="J54" s="343">
        <v>0</v>
      </c>
      <c r="K54" s="343">
        <v>0</v>
      </c>
      <c r="L54" s="343" t="s">
        <v>245</v>
      </c>
      <c r="M54" s="183"/>
    </row>
    <row r="55" spans="1:13" ht="39.75" customHeight="1" hidden="1">
      <c r="A55" s="341">
        <v>8150</v>
      </c>
      <c r="B55" s="342" t="s">
        <v>973</v>
      </c>
      <c r="C55" s="341" t="s">
        <v>966</v>
      </c>
      <c r="D55" s="343">
        <v>0</v>
      </c>
      <c r="E55" s="343">
        <v>0</v>
      </c>
      <c r="F55" s="343">
        <v>0</v>
      </c>
      <c r="G55" s="343">
        <v>0</v>
      </c>
      <c r="H55" s="343">
        <v>0</v>
      </c>
      <c r="I55" s="343">
        <v>0</v>
      </c>
      <c r="J55" s="343">
        <v>0</v>
      </c>
      <c r="K55" s="343">
        <v>0</v>
      </c>
      <c r="L55" s="343">
        <v>0</v>
      </c>
      <c r="M55" s="183"/>
    </row>
    <row r="56" spans="1:13" ht="39.75" customHeight="1" hidden="1">
      <c r="A56" s="341"/>
      <c r="B56" s="342" t="s">
        <v>632</v>
      </c>
      <c r="C56" s="341"/>
      <c r="D56" s="343"/>
      <c r="E56" s="343"/>
      <c r="F56" s="343"/>
      <c r="G56" s="343"/>
      <c r="H56" s="343"/>
      <c r="I56" s="343"/>
      <c r="J56" s="343"/>
      <c r="K56" s="343"/>
      <c r="L56" s="343"/>
      <c r="M56" s="183"/>
    </row>
    <row r="57" spans="1:13" ht="39.75" customHeight="1" hidden="1">
      <c r="A57" s="341">
        <v>8151</v>
      </c>
      <c r="B57" s="342" t="s">
        <v>967</v>
      </c>
      <c r="C57" s="341"/>
      <c r="D57" s="341">
        <v>0</v>
      </c>
      <c r="E57" s="341">
        <v>0</v>
      </c>
      <c r="F57" s="341" t="s">
        <v>245</v>
      </c>
      <c r="G57" s="341">
        <v>0</v>
      </c>
      <c r="H57" s="341">
        <v>0</v>
      </c>
      <c r="I57" s="341" t="s">
        <v>245</v>
      </c>
      <c r="J57" s="341">
        <v>0</v>
      </c>
      <c r="K57" s="341">
        <v>0</v>
      </c>
      <c r="L57" s="341" t="s">
        <v>245</v>
      </c>
      <c r="M57" s="183"/>
    </row>
    <row r="58" spans="1:13" ht="39.75" customHeight="1" hidden="1">
      <c r="A58" s="341">
        <v>8152</v>
      </c>
      <c r="B58" s="342" t="s">
        <v>974</v>
      </c>
      <c r="C58" s="341"/>
      <c r="D58" s="343">
        <v>0</v>
      </c>
      <c r="E58" s="343">
        <v>0</v>
      </c>
      <c r="F58" s="343" t="s">
        <v>245</v>
      </c>
      <c r="G58" s="343">
        <v>0</v>
      </c>
      <c r="H58" s="343">
        <v>0</v>
      </c>
      <c r="I58" s="343" t="s">
        <v>245</v>
      </c>
      <c r="J58" s="343">
        <v>0</v>
      </c>
      <c r="K58" s="343">
        <v>0</v>
      </c>
      <c r="L58" s="343" t="s">
        <v>245</v>
      </c>
      <c r="M58" s="183"/>
    </row>
    <row r="59" spans="1:13" ht="35.25" customHeight="1">
      <c r="A59" s="341">
        <v>8160</v>
      </c>
      <c r="B59" s="342" t="s">
        <v>1149</v>
      </c>
      <c r="C59" s="341"/>
      <c r="D59" s="365">
        <v>87835.358</v>
      </c>
      <c r="E59" s="365">
        <v>200</v>
      </c>
      <c r="F59" s="365">
        <v>87635.358</v>
      </c>
      <c r="G59" s="343">
        <v>87835.358</v>
      </c>
      <c r="H59" s="343">
        <v>200</v>
      </c>
      <c r="I59" s="343">
        <v>87635.358</v>
      </c>
      <c r="J59" s="343">
        <v>35356.839</v>
      </c>
      <c r="K59" s="343">
        <v>-47183.355</v>
      </c>
      <c r="L59" s="343">
        <v>82540.194</v>
      </c>
      <c r="M59" s="183"/>
    </row>
    <row r="60" spans="1:13" ht="37.5" customHeight="1">
      <c r="A60" s="341"/>
      <c r="B60" s="342" t="s">
        <v>629</v>
      </c>
      <c r="C60" s="341"/>
      <c r="D60" s="343"/>
      <c r="E60" s="343"/>
      <c r="F60" s="343"/>
      <c r="G60" s="343"/>
      <c r="H60" s="343"/>
      <c r="I60" s="343"/>
      <c r="J60" s="343"/>
      <c r="K60" s="343"/>
      <c r="L60" s="343"/>
      <c r="M60" s="183"/>
    </row>
    <row r="61" spans="1:13" ht="39.75" customHeight="1">
      <c r="A61" s="341">
        <v>8161</v>
      </c>
      <c r="B61" s="342" t="s">
        <v>975</v>
      </c>
      <c r="C61" s="341"/>
      <c r="D61" s="341">
        <v>0</v>
      </c>
      <c r="E61" s="341" t="s">
        <v>245</v>
      </c>
      <c r="F61" s="341">
        <v>0</v>
      </c>
      <c r="G61" s="341">
        <v>0</v>
      </c>
      <c r="H61" s="341" t="s">
        <v>245</v>
      </c>
      <c r="I61" s="341">
        <v>0</v>
      </c>
      <c r="J61" s="341">
        <v>0</v>
      </c>
      <c r="K61" s="341" t="s">
        <v>245</v>
      </c>
      <c r="L61" s="341">
        <v>0</v>
      </c>
      <c r="M61" s="183"/>
    </row>
    <row r="62" spans="1:13" ht="22.5" customHeight="1">
      <c r="A62" s="341"/>
      <c r="B62" s="342" t="s">
        <v>632</v>
      </c>
      <c r="C62" s="341"/>
      <c r="D62" s="343"/>
      <c r="E62" s="343"/>
      <c r="F62" s="343"/>
      <c r="G62" s="343"/>
      <c r="H62" s="343"/>
      <c r="I62" s="343"/>
      <c r="J62" s="343"/>
      <c r="K62" s="343"/>
      <c r="L62" s="343"/>
      <c r="M62" s="183"/>
    </row>
    <row r="63" spans="1:13" ht="39.75" customHeight="1">
      <c r="A63" s="341">
        <v>8162</v>
      </c>
      <c r="B63" s="342" t="s">
        <v>976</v>
      </c>
      <c r="C63" s="341" t="s">
        <v>977</v>
      </c>
      <c r="D63" s="341">
        <v>0</v>
      </c>
      <c r="E63" s="341" t="s">
        <v>245</v>
      </c>
      <c r="F63" s="341"/>
      <c r="G63" s="341">
        <v>0</v>
      </c>
      <c r="H63" s="341" t="s">
        <v>245</v>
      </c>
      <c r="I63" s="341"/>
      <c r="J63" s="341">
        <v>0</v>
      </c>
      <c r="K63" s="341" t="s">
        <v>245</v>
      </c>
      <c r="L63" s="341"/>
      <c r="M63" s="183"/>
    </row>
    <row r="64" spans="1:13" ht="39.75" customHeight="1">
      <c r="A64" s="341">
        <v>8163</v>
      </c>
      <c r="B64" s="342" t="s">
        <v>978</v>
      </c>
      <c r="C64" s="341" t="s">
        <v>977</v>
      </c>
      <c r="D64" s="343">
        <v>0</v>
      </c>
      <c r="E64" s="343" t="s">
        <v>245</v>
      </c>
      <c r="F64" s="343">
        <v>0</v>
      </c>
      <c r="G64" s="343">
        <v>0</v>
      </c>
      <c r="H64" s="343" t="s">
        <v>245</v>
      </c>
      <c r="I64" s="343">
        <v>0</v>
      </c>
      <c r="J64" s="343">
        <v>0</v>
      </c>
      <c r="K64" s="343" t="s">
        <v>245</v>
      </c>
      <c r="L64" s="343">
        <v>0</v>
      </c>
      <c r="M64" s="183"/>
    </row>
    <row r="65" spans="1:13" ht="39.75" customHeight="1">
      <c r="A65" s="341">
        <v>8164</v>
      </c>
      <c r="B65" s="342" t="s">
        <v>979</v>
      </c>
      <c r="C65" s="341" t="s">
        <v>980</v>
      </c>
      <c r="D65" s="343">
        <v>0</v>
      </c>
      <c r="E65" s="343" t="s">
        <v>245</v>
      </c>
      <c r="F65" s="343">
        <v>0</v>
      </c>
      <c r="G65" s="343">
        <v>0</v>
      </c>
      <c r="H65" s="343" t="s">
        <v>245</v>
      </c>
      <c r="I65" s="343">
        <v>0</v>
      </c>
      <c r="J65" s="343">
        <v>0</v>
      </c>
      <c r="K65" s="343" t="s">
        <v>245</v>
      </c>
      <c r="L65" s="343">
        <v>0</v>
      </c>
      <c r="M65" s="183"/>
    </row>
    <row r="66" spans="1:13" ht="39.75" customHeight="1">
      <c r="A66" s="341">
        <v>8170</v>
      </c>
      <c r="B66" s="342" t="s">
        <v>981</v>
      </c>
      <c r="C66" s="341"/>
      <c r="D66" s="343">
        <v>0</v>
      </c>
      <c r="E66" s="343">
        <v>0</v>
      </c>
      <c r="F66" s="343">
        <v>0</v>
      </c>
      <c r="G66" s="343">
        <v>0</v>
      </c>
      <c r="H66" s="343">
        <v>0</v>
      </c>
      <c r="I66" s="343">
        <v>0</v>
      </c>
      <c r="J66" s="343">
        <v>0</v>
      </c>
      <c r="K66" s="343">
        <v>0</v>
      </c>
      <c r="L66" s="343">
        <v>0</v>
      </c>
      <c r="M66" s="183"/>
    </row>
    <row r="67" spans="1:13" ht="17.25" customHeight="1">
      <c r="A67" s="341"/>
      <c r="B67" s="342" t="s">
        <v>632</v>
      </c>
      <c r="C67" s="341"/>
      <c r="D67" s="343"/>
      <c r="E67" s="343"/>
      <c r="F67" s="343"/>
      <c r="G67" s="343"/>
      <c r="H67" s="343"/>
      <c r="I67" s="343"/>
      <c r="J67" s="343"/>
      <c r="K67" s="343"/>
      <c r="L67" s="343"/>
      <c r="M67" s="183"/>
    </row>
    <row r="68" spans="1:13" ht="39.75" customHeight="1">
      <c r="A68" s="341">
        <v>8171</v>
      </c>
      <c r="B68" s="342" t="s">
        <v>982</v>
      </c>
      <c r="C68" s="341" t="s">
        <v>983</v>
      </c>
      <c r="D68" s="341">
        <v>0</v>
      </c>
      <c r="E68" s="341">
        <v>0</v>
      </c>
      <c r="F68" s="341"/>
      <c r="G68" s="341">
        <v>0</v>
      </c>
      <c r="H68" s="341">
        <v>0</v>
      </c>
      <c r="I68" s="341"/>
      <c r="J68" s="341">
        <v>0</v>
      </c>
      <c r="K68" s="341">
        <v>0</v>
      </c>
      <c r="L68" s="341"/>
      <c r="M68" s="183"/>
    </row>
    <row r="69" spans="1:13" ht="39.75" customHeight="1">
      <c r="A69" s="341">
        <v>8172</v>
      </c>
      <c r="B69" s="342" t="s">
        <v>984</v>
      </c>
      <c r="C69" s="341" t="s">
        <v>985</v>
      </c>
      <c r="D69" s="365">
        <v>0</v>
      </c>
      <c r="E69" s="365">
        <v>0</v>
      </c>
      <c r="F69" s="343"/>
      <c r="G69" s="343">
        <v>0</v>
      </c>
      <c r="H69" s="343">
        <v>0</v>
      </c>
      <c r="I69" s="343"/>
      <c r="J69" s="343">
        <v>0</v>
      </c>
      <c r="K69" s="343">
        <v>0</v>
      </c>
      <c r="L69" s="343"/>
      <c r="M69" s="183"/>
    </row>
    <row r="70" spans="1:13" s="90" customFormat="1" ht="39.75" customHeight="1">
      <c r="A70" s="341">
        <v>8190</v>
      </c>
      <c r="B70" s="342" t="s">
        <v>986</v>
      </c>
      <c r="C70" s="341"/>
      <c r="D70" s="365">
        <v>87835.358</v>
      </c>
      <c r="E70" s="365">
        <v>200</v>
      </c>
      <c r="F70" s="343">
        <v>87635.358</v>
      </c>
      <c r="G70" s="343">
        <v>87835.358</v>
      </c>
      <c r="H70" s="343">
        <v>200</v>
      </c>
      <c r="I70" s="343">
        <v>87635.358</v>
      </c>
      <c r="J70" s="343">
        <v>87835.358</v>
      </c>
      <c r="K70" s="343">
        <v>200</v>
      </c>
      <c r="L70" s="343">
        <v>87635.358</v>
      </c>
      <c r="M70" s="335"/>
    </row>
    <row r="71" spans="1:13" ht="39.75" customHeight="1">
      <c r="A71" s="341"/>
      <c r="B71" s="342" t="s">
        <v>629</v>
      </c>
      <c r="C71" s="341"/>
      <c r="D71" s="365"/>
      <c r="E71" s="365"/>
      <c r="F71" s="343"/>
      <c r="G71" s="343"/>
      <c r="H71" s="343"/>
      <c r="I71" s="343"/>
      <c r="J71" s="343"/>
      <c r="K71" s="343"/>
      <c r="L71" s="343"/>
      <c r="M71" s="183"/>
    </row>
    <row r="72" spans="1:13" ht="39.75" customHeight="1">
      <c r="A72" s="341">
        <v>8191</v>
      </c>
      <c r="B72" s="342" t="s">
        <v>987</v>
      </c>
      <c r="C72" s="341" t="s">
        <v>988</v>
      </c>
      <c r="D72" s="364">
        <v>76703.612</v>
      </c>
      <c r="E72" s="364">
        <v>76703.612</v>
      </c>
      <c r="F72" s="341" t="s">
        <v>245</v>
      </c>
      <c r="G72" s="341">
        <v>76703.612</v>
      </c>
      <c r="H72" s="341">
        <v>76703.612</v>
      </c>
      <c r="I72" s="341" t="s">
        <v>245</v>
      </c>
      <c r="J72" s="341">
        <v>76703.612</v>
      </c>
      <c r="K72" s="341">
        <v>76703.612</v>
      </c>
      <c r="L72" s="341" t="s">
        <v>245</v>
      </c>
      <c r="M72" s="183"/>
    </row>
    <row r="73" spans="1:13" ht="39.75" customHeight="1">
      <c r="A73" s="341"/>
      <c r="B73" s="342" t="s">
        <v>632</v>
      </c>
      <c r="C73" s="341"/>
      <c r="D73" s="365"/>
      <c r="E73" s="365"/>
      <c r="F73" s="343"/>
      <c r="G73" s="343"/>
      <c r="H73" s="343"/>
      <c r="I73" s="343"/>
      <c r="J73" s="343"/>
      <c r="K73" s="343"/>
      <c r="L73" s="343"/>
      <c r="M73" s="183"/>
    </row>
    <row r="74" spans="1:13" ht="39.75" customHeight="1">
      <c r="A74" s="341">
        <v>8192</v>
      </c>
      <c r="B74" s="342" t="s">
        <v>989</v>
      </c>
      <c r="C74" s="341"/>
      <c r="D74" s="364">
        <v>200</v>
      </c>
      <c r="E74" s="364">
        <v>200</v>
      </c>
      <c r="F74" s="341" t="s">
        <v>245</v>
      </c>
      <c r="G74" s="341">
        <v>200</v>
      </c>
      <c r="H74" s="341">
        <v>200</v>
      </c>
      <c r="I74" s="341" t="s">
        <v>245</v>
      </c>
      <c r="J74" s="341">
        <v>200</v>
      </c>
      <c r="K74" s="341">
        <v>200</v>
      </c>
      <c r="L74" s="341" t="s">
        <v>245</v>
      </c>
      <c r="M74" s="183"/>
    </row>
    <row r="75" spans="1:13" ht="39.75" customHeight="1">
      <c r="A75" s="341">
        <v>8193</v>
      </c>
      <c r="B75" s="342" t="s">
        <v>990</v>
      </c>
      <c r="C75" s="341"/>
      <c r="D75" s="364">
        <v>76503.612</v>
      </c>
      <c r="E75" s="364">
        <v>76503.612</v>
      </c>
      <c r="F75" s="343" t="s">
        <v>245</v>
      </c>
      <c r="G75" s="341">
        <v>76503.612</v>
      </c>
      <c r="H75" s="341">
        <v>76503.612</v>
      </c>
      <c r="I75" s="343" t="s">
        <v>245</v>
      </c>
      <c r="J75" s="341">
        <v>76503.612</v>
      </c>
      <c r="K75" s="341">
        <v>76503.612</v>
      </c>
      <c r="L75" s="343" t="s">
        <v>245</v>
      </c>
      <c r="M75" s="183"/>
    </row>
    <row r="76" spans="1:13" ht="39.75" customHeight="1">
      <c r="A76" s="341">
        <v>8194</v>
      </c>
      <c r="B76" s="342" t="s">
        <v>991</v>
      </c>
      <c r="C76" s="341" t="s">
        <v>992</v>
      </c>
      <c r="D76" s="364">
        <v>76703.612</v>
      </c>
      <c r="E76" s="364">
        <v>76703.612</v>
      </c>
      <c r="F76" s="343" t="s">
        <v>245</v>
      </c>
      <c r="G76" s="341">
        <v>76703.612</v>
      </c>
      <c r="H76" s="341">
        <v>76703.612</v>
      </c>
      <c r="I76" s="343" t="s">
        <v>245</v>
      </c>
      <c r="J76" s="341">
        <v>76703.612</v>
      </c>
      <c r="K76" s="341">
        <v>76703.612</v>
      </c>
      <c r="L76" s="343" t="s">
        <v>245</v>
      </c>
      <c r="M76" s="183"/>
    </row>
    <row r="77" spans="1:13" ht="39.75" customHeight="1">
      <c r="A77" s="341">
        <v>8195</v>
      </c>
      <c r="B77" s="342" t="s">
        <v>993</v>
      </c>
      <c r="C77" s="341" t="s">
        <v>994</v>
      </c>
      <c r="D77" s="343">
        <v>0</v>
      </c>
      <c r="E77" s="343">
        <v>0</v>
      </c>
      <c r="F77" s="343" t="s">
        <v>245</v>
      </c>
      <c r="G77" s="343">
        <v>0</v>
      </c>
      <c r="H77" s="343">
        <v>0</v>
      </c>
      <c r="I77" s="343" t="s">
        <v>245</v>
      </c>
      <c r="J77" s="343">
        <v>0</v>
      </c>
      <c r="K77" s="343">
        <v>0</v>
      </c>
      <c r="L77" s="343" t="s">
        <v>245</v>
      </c>
      <c r="M77" s="183"/>
    </row>
    <row r="78" spans="1:13" s="90" customFormat="1" ht="39.75" customHeight="1">
      <c r="A78" s="341">
        <v>8196</v>
      </c>
      <c r="B78" s="342" t="s">
        <v>995</v>
      </c>
      <c r="C78" s="341" t="s">
        <v>996</v>
      </c>
      <c r="D78" s="343">
        <v>87635.358</v>
      </c>
      <c r="E78" s="343">
        <v>0</v>
      </c>
      <c r="F78" s="343">
        <v>87635.358</v>
      </c>
      <c r="G78" s="343">
        <v>87635.358</v>
      </c>
      <c r="H78" s="343">
        <v>0</v>
      </c>
      <c r="I78" s="343">
        <v>87635.358</v>
      </c>
      <c r="J78" s="343">
        <v>87635.358</v>
      </c>
      <c r="K78" s="343">
        <v>0</v>
      </c>
      <c r="L78" s="343">
        <v>87635.358</v>
      </c>
      <c r="M78" s="335"/>
    </row>
    <row r="79" spans="1:13" ht="39.75" customHeight="1">
      <c r="A79" s="341"/>
      <c r="B79" s="342" t="s">
        <v>632</v>
      </c>
      <c r="C79" s="341"/>
      <c r="D79" s="343"/>
      <c r="E79" s="343"/>
      <c r="F79" s="343"/>
      <c r="G79" s="343"/>
      <c r="H79" s="343"/>
      <c r="I79" s="343"/>
      <c r="J79" s="343"/>
      <c r="K79" s="343"/>
      <c r="L79" s="343"/>
      <c r="M79" s="183"/>
    </row>
    <row r="80" spans="1:13" ht="39.75" customHeight="1">
      <c r="A80" s="341">
        <v>8197</v>
      </c>
      <c r="B80" s="342" t="s">
        <v>997</v>
      </c>
      <c r="C80" s="341"/>
      <c r="D80" s="341">
        <v>11131.746</v>
      </c>
      <c r="E80" s="341" t="s">
        <v>245</v>
      </c>
      <c r="F80" s="341">
        <v>11131.746</v>
      </c>
      <c r="G80" s="341">
        <v>11131.746</v>
      </c>
      <c r="H80" s="341" t="s">
        <v>245</v>
      </c>
      <c r="I80" s="341">
        <v>11131.746</v>
      </c>
      <c r="J80" s="341">
        <v>11131.746</v>
      </c>
      <c r="K80" s="341" t="s">
        <v>245</v>
      </c>
      <c r="L80" s="341">
        <v>11131.746</v>
      </c>
      <c r="M80" s="183"/>
    </row>
    <row r="81" spans="1:13" ht="60" customHeight="1">
      <c r="A81" s="341"/>
      <c r="B81" s="342" t="s">
        <v>629</v>
      </c>
      <c r="C81" s="341"/>
      <c r="D81" s="343"/>
      <c r="E81" s="343"/>
      <c r="F81" s="343"/>
      <c r="G81" s="343"/>
      <c r="H81" s="343"/>
      <c r="I81" s="343"/>
      <c r="J81" s="343"/>
      <c r="K81" s="343"/>
      <c r="L81" s="343"/>
      <c r="M81" s="183"/>
    </row>
    <row r="82" spans="1:13" ht="39.75" customHeight="1">
      <c r="A82" s="341">
        <v>8198</v>
      </c>
      <c r="B82" s="342" t="s">
        <v>998</v>
      </c>
      <c r="C82" s="341" t="s">
        <v>999</v>
      </c>
      <c r="D82" s="341">
        <v>11131.746</v>
      </c>
      <c r="E82" s="341" t="s">
        <v>245</v>
      </c>
      <c r="F82" s="341">
        <v>11131.746</v>
      </c>
      <c r="G82" s="341">
        <v>11131.746</v>
      </c>
      <c r="H82" s="341" t="s">
        <v>245</v>
      </c>
      <c r="I82" s="341">
        <v>11131.746</v>
      </c>
      <c r="J82" s="341">
        <v>11131.746</v>
      </c>
      <c r="K82" s="341" t="s">
        <v>245</v>
      </c>
      <c r="L82" s="341">
        <v>11131.746</v>
      </c>
      <c r="M82" s="183"/>
    </row>
    <row r="83" spans="1:13" ht="39.75" customHeight="1">
      <c r="A83" s="341">
        <v>8199</v>
      </c>
      <c r="B83" s="342" t="s">
        <v>1000</v>
      </c>
      <c r="C83" s="341" t="s">
        <v>1001</v>
      </c>
      <c r="D83" s="343">
        <v>0</v>
      </c>
      <c r="E83" s="343" t="s">
        <v>245</v>
      </c>
      <c r="F83" s="343">
        <v>0</v>
      </c>
      <c r="G83" s="343">
        <v>0</v>
      </c>
      <c r="H83" s="343" t="s">
        <v>245</v>
      </c>
      <c r="I83" s="343">
        <v>0</v>
      </c>
      <c r="J83" s="343">
        <v>0</v>
      </c>
      <c r="K83" s="343" t="s">
        <v>245</v>
      </c>
      <c r="L83" s="343">
        <v>0</v>
      </c>
      <c r="M83" s="183"/>
    </row>
    <row r="84" spans="1:13" ht="39.75" customHeight="1">
      <c r="A84" s="341">
        <v>8200</v>
      </c>
      <c r="B84" s="342" t="s">
        <v>1002</v>
      </c>
      <c r="C84" s="341"/>
      <c r="D84" s="343">
        <v>76503.61</v>
      </c>
      <c r="E84" s="343" t="s">
        <v>245</v>
      </c>
      <c r="F84" s="343">
        <v>76503.61</v>
      </c>
      <c r="G84" s="343">
        <v>76503.612</v>
      </c>
      <c r="H84" s="343" t="s">
        <v>245</v>
      </c>
      <c r="I84" s="343">
        <v>76503.612</v>
      </c>
      <c r="J84" s="343">
        <v>76503.612</v>
      </c>
      <c r="K84" s="343" t="s">
        <v>245</v>
      </c>
      <c r="L84" s="343">
        <v>76503.612</v>
      </c>
      <c r="M84" s="183"/>
    </row>
    <row r="85" spans="1:13" ht="39.75" customHeight="1">
      <c r="A85" s="341">
        <v>8201</v>
      </c>
      <c r="B85" s="342" t="s">
        <v>1003</v>
      </c>
      <c r="C85" s="341"/>
      <c r="D85" s="343" t="s">
        <v>245</v>
      </c>
      <c r="E85" s="343" t="s">
        <v>245</v>
      </c>
      <c r="F85" s="343" t="s">
        <v>245</v>
      </c>
      <c r="G85" s="343" t="s">
        <v>245</v>
      </c>
      <c r="H85" s="343" t="s">
        <v>245</v>
      </c>
      <c r="I85" s="343" t="s">
        <v>245</v>
      </c>
      <c r="J85" s="343">
        <v>0</v>
      </c>
      <c r="K85" s="343">
        <v>0</v>
      </c>
      <c r="L85" s="343">
        <v>0</v>
      </c>
      <c r="M85" s="183"/>
    </row>
    <row r="86" spans="1:13" ht="30" customHeight="1">
      <c r="A86" s="341">
        <v>8202</v>
      </c>
      <c r="B86" s="342" t="s">
        <v>1004</v>
      </c>
      <c r="C86" s="341"/>
      <c r="D86" s="341">
        <v>0</v>
      </c>
      <c r="E86" s="341" t="s">
        <v>245</v>
      </c>
      <c r="F86" s="341" t="s">
        <v>1005</v>
      </c>
      <c r="G86" s="341">
        <v>0</v>
      </c>
      <c r="H86" s="341" t="s">
        <v>245</v>
      </c>
      <c r="I86" s="341" t="s">
        <v>1005</v>
      </c>
      <c r="J86" s="343">
        <v>0</v>
      </c>
      <c r="K86" s="343">
        <v>0</v>
      </c>
      <c r="L86" s="343">
        <v>0</v>
      </c>
      <c r="M86" s="183"/>
    </row>
    <row r="87" spans="1:13" ht="39.75" customHeight="1">
      <c r="A87" s="341">
        <v>8203</v>
      </c>
      <c r="B87" s="342" t="s">
        <v>1006</v>
      </c>
      <c r="C87" s="341"/>
      <c r="D87" s="343">
        <v>0</v>
      </c>
      <c r="E87" s="343">
        <v>0</v>
      </c>
      <c r="F87" s="343">
        <v>0</v>
      </c>
      <c r="G87" s="343">
        <v>0</v>
      </c>
      <c r="H87" s="343">
        <v>0</v>
      </c>
      <c r="I87" s="343">
        <v>0</v>
      </c>
      <c r="J87" s="343">
        <v>-52478.519</v>
      </c>
      <c r="K87" s="343">
        <v>-47383.355</v>
      </c>
      <c r="L87" s="343">
        <v>-5094.164</v>
      </c>
      <c r="M87" s="183"/>
    </row>
    <row r="88" spans="1:13" ht="39.75" customHeight="1">
      <c r="A88" s="341">
        <v>8204</v>
      </c>
      <c r="B88" s="342" t="s">
        <v>1007</v>
      </c>
      <c r="C88" s="341"/>
      <c r="D88" s="343">
        <v>0</v>
      </c>
      <c r="E88" s="343">
        <v>0</v>
      </c>
      <c r="F88" s="343">
        <v>0</v>
      </c>
      <c r="G88" s="343">
        <v>0</v>
      </c>
      <c r="H88" s="343">
        <v>0</v>
      </c>
      <c r="I88" s="343">
        <v>0</v>
      </c>
      <c r="J88" s="343">
        <v>0</v>
      </c>
      <c r="K88" s="343"/>
      <c r="L88" s="343"/>
      <c r="M88" s="183"/>
    </row>
    <row r="89" spans="1:13" ht="25.5" customHeight="1">
      <c r="A89" s="341">
        <v>8300</v>
      </c>
      <c r="B89" s="342" t="s">
        <v>1008</v>
      </c>
      <c r="C89" s="341"/>
      <c r="D89" s="343">
        <v>0</v>
      </c>
      <c r="E89" s="343">
        <v>0</v>
      </c>
      <c r="F89" s="343">
        <v>0</v>
      </c>
      <c r="G89" s="343">
        <v>0</v>
      </c>
      <c r="H89" s="343">
        <v>0</v>
      </c>
      <c r="I89" s="343">
        <v>0</v>
      </c>
      <c r="J89" s="343">
        <v>0</v>
      </c>
      <c r="K89" s="343">
        <v>0</v>
      </c>
      <c r="L89" s="343">
        <v>0</v>
      </c>
      <c r="M89" s="183"/>
    </row>
    <row r="90" spans="1:13" ht="14.25" customHeight="1">
      <c r="A90" s="341"/>
      <c r="B90" s="342" t="s">
        <v>629</v>
      </c>
      <c r="C90" s="341"/>
      <c r="D90" s="343"/>
      <c r="E90" s="343"/>
      <c r="F90" s="343"/>
      <c r="G90" s="343"/>
      <c r="H90" s="343"/>
      <c r="I90" s="343"/>
      <c r="J90" s="343"/>
      <c r="K90" s="343"/>
      <c r="L90" s="343"/>
      <c r="M90" s="183"/>
    </row>
    <row r="91" spans="1:13" ht="39.75" customHeight="1">
      <c r="A91" s="341">
        <v>8310</v>
      </c>
      <c r="B91" s="342" t="s">
        <v>1009</v>
      </c>
      <c r="C91" s="341"/>
      <c r="D91" s="341">
        <v>0</v>
      </c>
      <c r="E91" s="341">
        <v>0</v>
      </c>
      <c r="F91" s="341">
        <v>0</v>
      </c>
      <c r="G91" s="341"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183"/>
    </row>
    <row r="92" spans="1:13" ht="19.5" customHeight="1">
      <c r="A92" s="341"/>
      <c r="B92" s="342" t="s">
        <v>629</v>
      </c>
      <c r="C92" s="341"/>
      <c r="D92" s="343"/>
      <c r="E92" s="343"/>
      <c r="F92" s="343"/>
      <c r="G92" s="343"/>
      <c r="H92" s="343"/>
      <c r="I92" s="343"/>
      <c r="J92" s="343"/>
      <c r="K92" s="343"/>
      <c r="L92" s="343"/>
      <c r="M92" s="183"/>
    </row>
    <row r="93" spans="1:13" ht="39.75" customHeight="1">
      <c r="A93" s="341">
        <v>8311</v>
      </c>
      <c r="B93" s="342" t="s">
        <v>1010</v>
      </c>
      <c r="C93" s="341"/>
      <c r="D93" s="341">
        <v>0</v>
      </c>
      <c r="E93" s="341" t="s">
        <v>245</v>
      </c>
      <c r="F93" s="341">
        <v>0</v>
      </c>
      <c r="G93" s="341">
        <v>0</v>
      </c>
      <c r="H93" s="341" t="s">
        <v>245</v>
      </c>
      <c r="I93" s="341">
        <v>0</v>
      </c>
      <c r="J93" s="341">
        <v>0</v>
      </c>
      <c r="K93" s="341" t="s">
        <v>245</v>
      </c>
      <c r="L93" s="341">
        <v>0</v>
      </c>
      <c r="M93" s="183"/>
    </row>
    <row r="94" spans="1:13" ht="12.75" customHeight="1">
      <c r="A94" s="341"/>
      <c r="B94" s="342" t="s">
        <v>632</v>
      </c>
      <c r="C94" s="341"/>
      <c r="D94" s="343"/>
      <c r="E94" s="343"/>
      <c r="F94" s="343"/>
      <c r="G94" s="343"/>
      <c r="H94" s="343"/>
      <c r="I94" s="343"/>
      <c r="J94" s="343"/>
      <c r="K94" s="343"/>
      <c r="L94" s="343"/>
      <c r="M94" s="183"/>
    </row>
    <row r="95" spans="1:13" ht="12.75" customHeight="1">
      <c r="A95" s="341">
        <v>8312</v>
      </c>
      <c r="B95" s="342" t="s">
        <v>955</v>
      </c>
      <c r="C95" s="341" t="s">
        <v>1011</v>
      </c>
      <c r="D95" s="341">
        <v>0</v>
      </c>
      <c r="E95" s="341" t="s">
        <v>245</v>
      </c>
      <c r="F95" s="341">
        <v>0</v>
      </c>
      <c r="G95" s="341">
        <v>0</v>
      </c>
      <c r="H95" s="341" t="s">
        <v>245</v>
      </c>
      <c r="I95" s="341">
        <v>0</v>
      </c>
      <c r="J95" s="341">
        <v>0</v>
      </c>
      <c r="K95" s="341" t="s">
        <v>245</v>
      </c>
      <c r="L95" s="341">
        <v>0</v>
      </c>
      <c r="M95" s="183"/>
    </row>
    <row r="96" spans="1:13" ht="12.75" customHeight="1">
      <c r="A96" s="341">
        <v>8313</v>
      </c>
      <c r="B96" s="342" t="s">
        <v>957</v>
      </c>
      <c r="C96" s="341" t="s">
        <v>1012</v>
      </c>
      <c r="D96" s="343">
        <v>0</v>
      </c>
      <c r="E96" s="343" t="s">
        <v>245</v>
      </c>
      <c r="F96" s="343"/>
      <c r="G96" s="343">
        <v>0</v>
      </c>
      <c r="H96" s="343" t="s">
        <v>245</v>
      </c>
      <c r="I96" s="343"/>
      <c r="J96" s="343">
        <v>0</v>
      </c>
      <c r="K96" s="343" t="s">
        <v>245</v>
      </c>
      <c r="L96" s="343"/>
      <c r="M96" s="183"/>
    </row>
    <row r="97" spans="1:13" ht="12.75" customHeight="1">
      <c r="A97" s="341">
        <v>8320</v>
      </c>
      <c r="B97" s="342" t="s">
        <v>1013</v>
      </c>
      <c r="C97" s="341"/>
      <c r="D97" s="343">
        <v>0</v>
      </c>
      <c r="E97" s="343">
        <v>0</v>
      </c>
      <c r="F97" s="343">
        <v>0</v>
      </c>
      <c r="G97" s="343">
        <v>0</v>
      </c>
      <c r="H97" s="343">
        <v>0</v>
      </c>
      <c r="I97" s="343">
        <v>0</v>
      </c>
      <c r="J97" s="343">
        <v>0</v>
      </c>
      <c r="K97" s="343">
        <v>0</v>
      </c>
      <c r="L97" s="343">
        <v>0</v>
      </c>
      <c r="M97" s="183"/>
    </row>
    <row r="98" spans="1:13" ht="12.75" customHeight="1">
      <c r="A98" s="341"/>
      <c r="B98" s="342" t="s">
        <v>629</v>
      </c>
      <c r="C98" s="341"/>
      <c r="D98" s="343"/>
      <c r="E98" s="343"/>
      <c r="F98" s="343"/>
      <c r="G98" s="343"/>
      <c r="H98" s="343"/>
      <c r="I98" s="343"/>
      <c r="J98" s="343"/>
      <c r="K98" s="343"/>
      <c r="L98" s="343"/>
      <c r="M98" s="183"/>
    </row>
    <row r="99" spans="1:13" ht="12.75" customHeight="1">
      <c r="A99" s="341">
        <v>8321</v>
      </c>
      <c r="B99" s="342" t="s">
        <v>1014</v>
      </c>
      <c r="C99" s="341"/>
      <c r="D99" s="341">
        <v>0</v>
      </c>
      <c r="E99" s="341" t="s">
        <v>245</v>
      </c>
      <c r="F99" s="341">
        <v>0</v>
      </c>
      <c r="G99" s="341">
        <v>0</v>
      </c>
      <c r="H99" s="341" t="s">
        <v>245</v>
      </c>
      <c r="I99" s="341">
        <v>0</v>
      </c>
      <c r="J99" s="341">
        <v>0</v>
      </c>
      <c r="K99" s="341" t="s">
        <v>245</v>
      </c>
      <c r="L99" s="341">
        <v>0</v>
      </c>
      <c r="M99" s="183"/>
    </row>
    <row r="100" spans="1:13" ht="6.75" customHeight="1">
      <c r="A100" s="341"/>
      <c r="B100" s="342" t="s">
        <v>632</v>
      </c>
      <c r="C100" s="341"/>
      <c r="D100" s="343"/>
      <c r="E100" s="343"/>
      <c r="F100" s="343"/>
      <c r="G100" s="343"/>
      <c r="H100" s="343"/>
      <c r="I100" s="343"/>
      <c r="J100" s="343"/>
      <c r="K100" s="343"/>
      <c r="L100" s="343"/>
      <c r="M100" s="183"/>
    </row>
    <row r="101" spans="1:13" ht="21" customHeight="1">
      <c r="A101" s="341">
        <v>8322</v>
      </c>
      <c r="B101" s="342" t="s">
        <v>1015</v>
      </c>
      <c r="C101" s="341" t="s">
        <v>1016</v>
      </c>
      <c r="D101" s="341">
        <v>0</v>
      </c>
      <c r="E101" s="341" t="s">
        <v>245</v>
      </c>
      <c r="F101" s="341">
        <v>0</v>
      </c>
      <c r="G101" s="341">
        <v>0</v>
      </c>
      <c r="H101" s="341" t="s">
        <v>245</v>
      </c>
      <c r="I101" s="341">
        <v>0</v>
      </c>
      <c r="J101" s="341">
        <v>0</v>
      </c>
      <c r="K101" s="341" t="s">
        <v>245</v>
      </c>
      <c r="L101" s="341">
        <v>0</v>
      </c>
      <c r="M101" s="183"/>
    </row>
    <row r="102" spans="1:13" ht="21" customHeight="1">
      <c r="A102" s="341">
        <v>8330</v>
      </c>
      <c r="B102" s="342" t="s">
        <v>1017</v>
      </c>
      <c r="C102" s="341" t="s">
        <v>1018</v>
      </c>
      <c r="D102" s="343">
        <v>0</v>
      </c>
      <c r="E102" s="343" t="s">
        <v>245</v>
      </c>
      <c r="F102" s="343">
        <v>0</v>
      </c>
      <c r="G102" s="343">
        <v>0</v>
      </c>
      <c r="H102" s="343" t="s">
        <v>245</v>
      </c>
      <c r="I102" s="343">
        <v>0</v>
      </c>
      <c r="J102" s="343">
        <v>0</v>
      </c>
      <c r="K102" s="343" t="s">
        <v>245</v>
      </c>
      <c r="L102" s="343">
        <v>0</v>
      </c>
      <c r="M102" s="183"/>
    </row>
    <row r="103" spans="1:13" ht="21" customHeight="1">
      <c r="A103" s="341">
        <v>8340</v>
      </c>
      <c r="B103" s="342" t="s">
        <v>1019</v>
      </c>
      <c r="C103" s="341"/>
      <c r="D103" s="343">
        <v>0</v>
      </c>
      <c r="E103" s="343">
        <v>0</v>
      </c>
      <c r="F103" s="343">
        <v>0</v>
      </c>
      <c r="G103" s="343">
        <v>0</v>
      </c>
      <c r="H103" s="343">
        <v>0</v>
      </c>
      <c r="I103" s="343">
        <v>0</v>
      </c>
      <c r="J103" s="343">
        <v>0</v>
      </c>
      <c r="K103" s="343">
        <v>0</v>
      </c>
      <c r="L103" s="343">
        <v>0</v>
      </c>
      <c r="M103" s="183"/>
    </row>
    <row r="104" spans="1:13" ht="21.75" customHeight="1">
      <c r="A104" s="341"/>
      <c r="B104" s="342" t="s">
        <v>632</v>
      </c>
      <c r="C104" s="341"/>
      <c r="D104" s="343"/>
      <c r="E104" s="343"/>
      <c r="F104" s="343"/>
      <c r="G104" s="343"/>
      <c r="H104" s="343"/>
      <c r="I104" s="343"/>
      <c r="J104" s="343"/>
      <c r="K104" s="343"/>
      <c r="L104" s="343"/>
      <c r="M104" s="183"/>
    </row>
    <row r="105" spans="1:13" ht="29.25" customHeight="1">
      <c r="A105" s="341">
        <v>8341</v>
      </c>
      <c r="B105" s="342" t="s">
        <v>1020</v>
      </c>
      <c r="C105" s="341" t="s">
        <v>1016</v>
      </c>
      <c r="D105" s="341">
        <v>0</v>
      </c>
      <c r="E105" s="341">
        <v>0</v>
      </c>
      <c r="F105" s="341" t="s">
        <v>245</v>
      </c>
      <c r="G105" s="341">
        <v>0</v>
      </c>
      <c r="H105" s="341">
        <v>0</v>
      </c>
      <c r="I105" s="341" t="s">
        <v>245</v>
      </c>
      <c r="J105" s="341">
        <v>0</v>
      </c>
      <c r="K105" s="341">
        <v>0</v>
      </c>
      <c r="L105" s="341" t="s">
        <v>245</v>
      </c>
      <c r="M105" s="183"/>
    </row>
    <row r="106" spans="1:13" ht="33.75" customHeight="1">
      <c r="A106" s="341">
        <v>8350</v>
      </c>
      <c r="B106" s="342" t="s">
        <v>1021</v>
      </c>
      <c r="C106" s="341" t="s">
        <v>1018</v>
      </c>
      <c r="D106" s="343">
        <v>0</v>
      </c>
      <c r="E106" s="343">
        <v>0</v>
      </c>
      <c r="F106" s="343" t="s">
        <v>245</v>
      </c>
      <c r="G106" s="343">
        <v>0</v>
      </c>
      <c r="H106" s="343">
        <v>0</v>
      </c>
      <c r="I106" s="343" t="s">
        <v>245</v>
      </c>
      <c r="J106" s="343">
        <v>0</v>
      </c>
      <c r="K106" s="343">
        <v>0</v>
      </c>
      <c r="L106" s="343" t="s">
        <v>245</v>
      </c>
      <c r="M106" s="183"/>
    </row>
    <row r="107" spans="1:13" ht="15">
      <c r="A107" s="341"/>
      <c r="B107" s="342"/>
      <c r="C107" s="341"/>
      <c r="D107" s="343"/>
      <c r="E107" s="343"/>
      <c r="F107" s="343"/>
      <c r="G107" s="343"/>
      <c r="H107" s="343"/>
      <c r="I107" s="343"/>
      <c r="J107" s="343"/>
      <c r="K107" s="343"/>
      <c r="L107" s="343"/>
      <c r="M107" s="183"/>
    </row>
    <row r="108" spans="1:13" ht="1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3"/>
    </row>
    <row r="109" spans="1:12" ht="1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</row>
    <row r="111" spans="2:4" ht="15">
      <c r="B111" s="176" t="s">
        <v>940</v>
      </c>
      <c r="C111" s="176"/>
      <c r="D111" s="176"/>
    </row>
    <row r="112" spans="2:4" ht="39" customHeight="1">
      <c r="B112" s="176"/>
      <c r="C112" s="176"/>
      <c r="D112" s="176"/>
    </row>
    <row r="113" spans="2:4" ht="15">
      <c r="B113" s="176" t="s">
        <v>1131</v>
      </c>
      <c r="C113" s="176"/>
      <c r="D113" s="176"/>
    </row>
    <row r="114" spans="2:4" ht="15">
      <c r="B114" s="176"/>
      <c r="C114" s="176"/>
      <c r="D114" s="176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0"/>
  <sheetViews>
    <sheetView zoomScalePageLayoutView="0" workbookViewId="0" topLeftCell="A1">
      <selection activeCell="A4" sqref="A4:N4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7.7109375" style="1" customWidth="1"/>
    <col min="6" max="6" width="7.8515625" style="1" customWidth="1"/>
    <col min="7" max="7" width="7.57421875" style="1" customWidth="1"/>
    <col min="8" max="8" width="10.140625" style="1" customWidth="1"/>
    <col min="9" max="9" width="5.28125" style="1" customWidth="1"/>
    <col min="10" max="10" width="11.421875" style="88" customWidth="1"/>
    <col min="11" max="11" width="10.00390625" style="1" bestFit="1" customWidth="1"/>
    <col min="12" max="12" width="8.28125" style="1" bestFit="1" customWidth="1"/>
    <col min="13" max="13" width="8.00390625" style="1" customWidth="1"/>
    <col min="14" max="14" width="6.7109375" style="1" customWidth="1"/>
    <col min="15" max="15" width="27.8515625" style="1" customWidth="1"/>
    <col min="16" max="16" width="15.00390625" style="1" bestFit="1" customWidth="1"/>
    <col min="17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534" t="s">
        <v>347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ht="15" customHeight="1">
      <c r="A2" s="535" t="s">
        <v>36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</row>
    <row r="3" spans="1:14" ht="15" customHeight="1">
      <c r="A3" s="535" t="s">
        <v>348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9.5" customHeight="1">
      <c r="A4" s="536" t="s">
        <v>1174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</row>
    <row r="5" spans="1:10" s="14" customFormat="1" ht="10.5">
      <c r="A5" s="14" t="s">
        <v>1027</v>
      </c>
      <c r="B5" s="91"/>
      <c r="G5" s="14" t="s">
        <v>349</v>
      </c>
      <c r="J5" s="276"/>
    </row>
    <row r="6" spans="1:12" s="14" customFormat="1" ht="10.5">
      <c r="A6" s="14" t="s">
        <v>1028</v>
      </c>
      <c r="B6" s="91"/>
      <c r="G6" s="14" t="s">
        <v>297</v>
      </c>
      <c r="J6" s="276"/>
      <c r="L6" s="15">
        <v>1</v>
      </c>
    </row>
    <row r="7" spans="1:12" s="14" customFormat="1" ht="10.5">
      <c r="A7" s="14" t="s">
        <v>298</v>
      </c>
      <c r="B7" s="91"/>
      <c r="F7" s="15"/>
      <c r="G7" s="14" t="s">
        <v>550</v>
      </c>
      <c r="J7" s="276"/>
      <c r="L7" s="15">
        <v>1</v>
      </c>
    </row>
    <row r="8" spans="1:12" s="14" customFormat="1" ht="10.5">
      <c r="A8" s="14" t="s">
        <v>551</v>
      </c>
      <c r="G8" s="14" t="s">
        <v>552</v>
      </c>
      <c r="J8" s="276"/>
      <c r="L8" s="15">
        <v>1</v>
      </c>
    </row>
    <row r="9" spans="1:10" s="14" customFormat="1" ht="10.5">
      <c r="A9" s="14" t="s">
        <v>553</v>
      </c>
      <c r="G9" s="14" t="s">
        <v>324</v>
      </c>
      <c r="J9" s="276"/>
    </row>
    <row r="10" spans="1:12" s="14" customFormat="1" ht="10.5">
      <c r="A10" s="14" t="s">
        <v>317</v>
      </c>
      <c r="G10" s="14" t="s">
        <v>554</v>
      </c>
      <c r="J10" s="276"/>
      <c r="L10" s="15">
        <v>51</v>
      </c>
    </row>
    <row r="11" spans="1:14" s="14" customFormat="1" ht="10.5">
      <c r="A11" s="14" t="s">
        <v>654</v>
      </c>
      <c r="G11" s="14" t="s">
        <v>449</v>
      </c>
      <c r="J11" s="276"/>
      <c r="N11" s="15"/>
    </row>
    <row r="12" spans="1:10" s="14" customFormat="1" ht="12.75">
      <c r="A12" s="14" t="s">
        <v>555</v>
      </c>
      <c r="E12" s="550">
        <v>900252144028</v>
      </c>
      <c r="F12" s="551"/>
      <c r="G12" s="14" t="s">
        <v>450</v>
      </c>
      <c r="J12" s="276"/>
    </row>
    <row r="13" spans="1:10" s="14" customFormat="1" ht="10.5">
      <c r="A13" s="14" t="s">
        <v>451</v>
      </c>
      <c r="G13" s="14" t="s">
        <v>154</v>
      </c>
      <c r="J13" s="276"/>
    </row>
    <row r="14" spans="1:10" s="14" customFormat="1" ht="10.5">
      <c r="A14" s="14" t="s">
        <v>452</v>
      </c>
      <c r="F14" s="14">
        <v>2</v>
      </c>
      <c r="J14" s="276"/>
    </row>
    <row r="15" spans="1:14" ht="13.5" customHeight="1">
      <c r="A15" s="537"/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</row>
    <row r="16" spans="1:14" ht="25.5" customHeight="1">
      <c r="A16" s="16" t="s">
        <v>453</v>
      </c>
      <c r="B16" s="538" t="s">
        <v>455</v>
      </c>
      <c r="C16" s="539"/>
      <c r="D16" s="540" t="s">
        <v>456</v>
      </c>
      <c r="E16" s="538" t="s">
        <v>457</v>
      </c>
      <c r="F16" s="543"/>
      <c r="G16" s="539"/>
      <c r="H16" s="540" t="s">
        <v>459</v>
      </c>
      <c r="I16" s="17" t="s">
        <v>460</v>
      </c>
      <c r="J16" s="277" t="s">
        <v>462</v>
      </c>
      <c r="K16" s="540" t="s">
        <v>465</v>
      </c>
      <c r="L16" s="538" t="s">
        <v>466</v>
      </c>
      <c r="M16" s="539"/>
      <c r="N16" s="540" t="s">
        <v>471</v>
      </c>
    </row>
    <row r="17" spans="1:14" ht="10.5" customHeight="1">
      <c r="A17" s="18" t="s">
        <v>454</v>
      </c>
      <c r="B17" s="529"/>
      <c r="C17" s="530"/>
      <c r="D17" s="541"/>
      <c r="E17" s="529" t="s">
        <v>458</v>
      </c>
      <c r="F17" s="544"/>
      <c r="G17" s="530"/>
      <c r="H17" s="541"/>
      <c r="I17" s="19" t="s">
        <v>461</v>
      </c>
      <c r="J17" s="278" t="s">
        <v>463</v>
      </c>
      <c r="K17" s="541"/>
      <c r="L17" s="529" t="s">
        <v>467</v>
      </c>
      <c r="M17" s="530"/>
      <c r="N17" s="541"/>
    </row>
    <row r="18" spans="1:14" ht="3.75" customHeight="1">
      <c r="A18" s="20"/>
      <c r="B18" s="529"/>
      <c r="C18" s="530"/>
      <c r="D18" s="541"/>
      <c r="E18" s="526"/>
      <c r="F18" s="527"/>
      <c r="G18" s="528"/>
      <c r="H18" s="541"/>
      <c r="I18" s="21"/>
      <c r="J18" s="278" t="s">
        <v>464</v>
      </c>
      <c r="K18" s="541"/>
      <c r="L18" s="529" t="s">
        <v>468</v>
      </c>
      <c r="M18" s="530"/>
      <c r="N18" s="541"/>
    </row>
    <row r="19" spans="1:14" ht="9.75" customHeight="1">
      <c r="A19" s="20"/>
      <c r="B19" s="529"/>
      <c r="C19" s="530"/>
      <c r="D19" s="541"/>
      <c r="E19" s="526"/>
      <c r="F19" s="527"/>
      <c r="G19" s="528"/>
      <c r="H19" s="541"/>
      <c r="I19" s="21"/>
      <c r="J19" s="279"/>
      <c r="K19" s="541"/>
      <c r="L19" s="529" t="s">
        <v>469</v>
      </c>
      <c r="M19" s="530"/>
      <c r="N19" s="541"/>
    </row>
    <row r="20" spans="1:14" ht="6" customHeight="1">
      <c r="A20" s="20"/>
      <c r="B20" s="524"/>
      <c r="C20" s="525"/>
      <c r="D20" s="541"/>
      <c r="E20" s="531"/>
      <c r="F20" s="532"/>
      <c r="G20" s="533"/>
      <c r="H20" s="541"/>
      <c r="I20" s="21"/>
      <c r="J20" s="279"/>
      <c r="K20" s="541"/>
      <c r="L20" s="524" t="s">
        <v>470</v>
      </c>
      <c r="M20" s="525"/>
      <c r="N20" s="541"/>
    </row>
    <row r="21" spans="1:14" ht="16.5" customHeight="1">
      <c r="A21" s="20"/>
      <c r="B21" s="540" t="s">
        <v>472</v>
      </c>
      <c r="C21" s="540" t="s">
        <v>454</v>
      </c>
      <c r="D21" s="541"/>
      <c r="E21" s="540" t="s">
        <v>473</v>
      </c>
      <c r="F21" s="540" t="s">
        <v>474</v>
      </c>
      <c r="G21" s="540" t="s">
        <v>475</v>
      </c>
      <c r="H21" s="541"/>
      <c r="I21" s="21"/>
      <c r="J21" s="279"/>
      <c r="K21" s="541"/>
      <c r="L21" s="540" t="s">
        <v>476</v>
      </c>
      <c r="M21" s="17" t="s">
        <v>477</v>
      </c>
      <c r="N21" s="541"/>
    </row>
    <row r="22" spans="1:17" ht="39.75">
      <c r="A22" s="22"/>
      <c r="B22" s="542"/>
      <c r="C22" s="542"/>
      <c r="D22" s="542"/>
      <c r="E22" s="542"/>
      <c r="F22" s="542"/>
      <c r="G22" s="542"/>
      <c r="H22" s="542"/>
      <c r="I22" s="24"/>
      <c r="J22" s="280"/>
      <c r="K22" s="542"/>
      <c r="L22" s="542"/>
      <c r="M22" s="23" t="s">
        <v>478</v>
      </c>
      <c r="N22" s="542"/>
      <c r="O22" s="88"/>
      <c r="P22" s="88"/>
      <c r="Q22" s="88"/>
    </row>
    <row r="23" spans="1:17" ht="12.75">
      <c r="A23" s="16" t="s">
        <v>327</v>
      </c>
      <c r="B23" s="17" t="s">
        <v>328</v>
      </c>
      <c r="C23" s="17" t="s">
        <v>479</v>
      </c>
      <c r="D23" s="17" t="s">
        <v>329</v>
      </c>
      <c r="E23" s="17" t="s">
        <v>330</v>
      </c>
      <c r="F23" s="17" t="s">
        <v>480</v>
      </c>
      <c r="G23" s="17" t="s">
        <v>481</v>
      </c>
      <c r="H23" s="17" t="s">
        <v>482</v>
      </c>
      <c r="I23" s="17" t="s">
        <v>483</v>
      </c>
      <c r="J23" s="277" t="s">
        <v>484</v>
      </c>
      <c r="K23" s="17" t="s">
        <v>485</v>
      </c>
      <c r="L23" s="17" t="s">
        <v>486</v>
      </c>
      <c r="M23" s="17" t="s">
        <v>487</v>
      </c>
      <c r="N23" s="17" t="s">
        <v>488</v>
      </c>
      <c r="O23" s="88"/>
      <c r="P23" s="88"/>
      <c r="Q23" s="88"/>
    </row>
    <row r="24" spans="1:17" s="29" customFormat="1" ht="22.5" customHeight="1">
      <c r="A24" s="25">
        <v>1100000</v>
      </c>
      <c r="B24" s="26" t="s">
        <v>325</v>
      </c>
      <c r="C24" s="27" t="s">
        <v>489</v>
      </c>
      <c r="D24" s="73">
        <f>+D25+D43+D47+D58+D123+D35+D56+D61</f>
        <v>88793.4</v>
      </c>
      <c r="E24" s="71"/>
      <c r="F24" s="28"/>
      <c r="G24" s="28"/>
      <c r="H24" s="73">
        <f>+H25+H43+H47+H58+H123+H35+H56+H61</f>
        <v>90443.4</v>
      </c>
      <c r="I24" s="28"/>
      <c r="J24" s="281">
        <f>+J25+J43+J47+J58+J123+J35+J56+J61</f>
        <v>58529.835</v>
      </c>
      <c r="K24" s="73">
        <f>+K25+K43+K47+K58+K123+K35+K56+K61</f>
        <v>58529.835</v>
      </c>
      <c r="L24" s="28"/>
      <c r="M24" s="28"/>
      <c r="N24" s="28"/>
      <c r="O24" s="388"/>
      <c r="P24" s="389"/>
      <c r="Q24" s="389"/>
    </row>
    <row r="25" spans="1:18" s="32" customFormat="1" ht="45" customHeight="1">
      <c r="A25" s="25">
        <v>1110000</v>
      </c>
      <c r="B25" s="30" t="s">
        <v>326</v>
      </c>
      <c r="C25" s="27" t="s">
        <v>489</v>
      </c>
      <c r="D25" s="76">
        <f>+D27+D28</f>
        <v>69693.4</v>
      </c>
      <c r="E25" s="71"/>
      <c r="F25" s="31"/>
      <c r="G25" s="31"/>
      <c r="H25" s="76">
        <f>+H27+H28</f>
        <v>67893.4</v>
      </c>
      <c r="I25" s="31"/>
      <c r="J25" s="282">
        <f>+J27+J28</f>
        <v>46330.882</v>
      </c>
      <c r="K25" s="282">
        <f>+K27+K28</f>
        <v>46330.882</v>
      </c>
      <c r="L25" s="28"/>
      <c r="M25" s="31"/>
      <c r="N25" s="31"/>
      <c r="O25" s="390"/>
      <c r="P25" s="391"/>
      <c r="Q25" s="392"/>
      <c r="R25" s="188"/>
    </row>
    <row r="26" spans="1:18" s="32" customFormat="1" ht="19.5" customHeight="1">
      <c r="A26" s="25">
        <v>1110000</v>
      </c>
      <c r="B26" s="33" t="s">
        <v>247</v>
      </c>
      <c r="C26" s="27" t="s">
        <v>489</v>
      </c>
      <c r="D26" s="76">
        <f>+D28+D27</f>
        <v>69693.4</v>
      </c>
      <c r="E26" s="71"/>
      <c r="F26" s="31"/>
      <c r="G26" s="31"/>
      <c r="H26" s="76">
        <f>+H28+H27</f>
        <v>67893.4</v>
      </c>
      <c r="I26" s="31"/>
      <c r="J26" s="282">
        <f>+J27+J28</f>
        <v>46330.882</v>
      </c>
      <c r="K26" s="76">
        <f>+K27+K28</f>
        <v>46330.882</v>
      </c>
      <c r="L26" s="28"/>
      <c r="M26" s="31"/>
      <c r="N26" s="31"/>
      <c r="O26" s="392"/>
      <c r="P26" s="392"/>
      <c r="Q26" s="392"/>
      <c r="R26" s="189"/>
    </row>
    <row r="27" spans="1:17" s="32" customFormat="1" ht="21.75" customHeight="1">
      <c r="A27" s="25">
        <v>1111000</v>
      </c>
      <c r="B27" s="34" t="s">
        <v>248</v>
      </c>
      <c r="C27" s="35" t="s">
        <v>249</v>
      </c>
      <c r="D27" s="36">
        <v>65693.4</v>
      </c>
      <c r="E27" s="71"/>
      <c r="F27" s="36"/>
      <c r="G27" s="36"/>
      <c r="H27" s="36">
        <v>65693.4</v>
      </c>
      <c r="I27" s="36"/>
      <c r="J27" s="283">
        <v>45379.685</v>
      </c>
      <c r="K27" s="113">
        <v>45379.685</v>
      </c>
      <c r="L27" s="28"/>
      <c r="M27" s="36"/>
      <c r="N27" s="36"/>
      <c r="O27" s="392"/>
      <c r="P27" s="393"/>
      <c r="Q27" s="393"/>
    </row>
    <row r="28" spans="1:17" s="32" customFormat="1" ht="18" customHeight="1">
      <c r="A28" s="37">
        <v>1112000</v>
      </c>
      <c r="B28" s="34" t="s">
        <v>250</v>
      </c>
      <c r="C28" s="35" t="s">
        <v>251</v>
      </c>
      <c r="D28" s="36">
        <v>4000</v>
      </c>
      <c r="E28" s="71"/>
      <c r="F28" s="36"/>
      <c r="G28" s="36"/>
      <c r="H28" s="36">
        <v>2200</v>
      </c>
      <c r="I28" s="36"/>
      <c r="J28" s="284">
        <v>951.197</v>
      </c>
      <c r="K28" s="74">
        <v>951.197</v>
      </c>
      <c r="L28" s="28"/>
      <c r="M28" s="36"/>
      <c r="N28" s="36"/>
      <c r="O28" s="391"/>
      <c r="P28" s="393"/>
      <c r="Q28" s="392"/>
    </row>
    <row r="29" spans="1:17" s="32" customFormat="1" ht="26.25" customHeight="1" hidden="1">
      <c r="A29" s="37">
        <v>1113000</v>
      </c>
      <c r="B29" s="34" t="s">
        <v>252</v>
      </c>
      <c r="C29" s="35" t="s">
        <v>427</v>
      </c>
      <c r="D29" s="36"/>
      <c r="E29" s="71"/>
      <c r="F29" s="36"/>
      <c r="G29" s="36"/>
      <c r="H29" s="36"/>
      <c r="I29" s="36"/>
      <c r="J29" s="285"/>
      <c r="K29" s="36"/>
      <c r="L29" s="28"/>
      <c r="M29" s="36"/>
      <c r="N29" s="36"/>
      <c r="O29" s="392"/>
      <c r="P29" s="392"/>
      <c r="Q29" s="392"/>
    </row>
    <row r="30" spans="1:17" s="32" customFormat="1" ht="26.25" customHeight="1" hidden="1">
      <c r="A30" s="37">
        <v>1114000</v>
      </c>
      <c r="B30" s="34" t="s">
        <v>253</v>
      </c>
      <c r="C30" s="35" t="s">
        <v>428</v>
      </c>
      <c r="D30" s="36"/>
      <c r="E30" s="71"/>
      <c r="F30" s="36"/>
      <c r="G30" s="36"/>
      <c r="H30" s="36"/>
      <c r="I30" s="36"/>
      <c r="J30" s="285"/>
      <c r="K30" s="36"/>
      <c r="L30" s="28"/>
      <c r="M30" s="36"/>
      <c r="N30" s="36"/>
      <c r="O30" s="392"/>
      <c r="P30" s="392"/>
      <c r="Q30" s="392"/>
    </row>
    <row r="31" spans="1:17" s="32" customFormat="1" ht="26.25" customHeight="1" hidden="1">
      <c r="A31" s="37">
        <v>1115000</v>
      </c>
      <c r="B31" s="34" t="s">
        <v>254</v>
      </c>
      <c r="C31" s="35" t="s">
        <v>429</v>
      </c>
      <c r="D31" s="36"/>
      <c r="E31" s="71"/>
      <c r="F31" s="36"/>
      <c r="G31" s="36"/>
      <c r="H31" s="36"/>
      <c r="I31" s="36"/>
      <c r="J31" s="285"/>
      <c r="K31" s="36"/>
      <c r="L31" s="28"/>
      <c r="M31" s="36"/>
      <c r="N31" s="36"/>
      <c r="O31" s="392"/>
      <c r="P31" s="392"/>
      <c r="Q31" s="392"/>
    </row>
    <row r="32" spans="1:17" s="32" customFormat="1" ht="26.25" customHeight="1" hidden="1">
      <c r="A32" s="37">
        <v>1116000</v>
      </c>
      <c r="B32" s="34" t="s">
        <v>255</v>
      </c>
      <c r="C32" s="35" t="s">
        <v>350</v>
      </c>
      <c r="D32" s="36"/>
      <c r="E32" s="71"/>
      <c r="F32" s="36"/>
      <c r="G32" s="36"/>
      <c r="H32" s="36"/>
      <c r="I32" s="36"/>
      <c r="J32" s="285"/>
      <c r="K32" s="36"/>
      <c r="L32" s="28"/>
      <c r="M32" s="36"/>
      <c r="N32" s="36"/>
      <c r="O32" s="392"/>
      <c r="P32" s="392"/>
      <c r="Q32" s="392"/>
    </row>
    <row r="33" spans="1:17" s="32" customFormat="1" ht="26.25" customHeight="1" hidden="1">
      <c r="A33" s="25">
        <v>1117000</v>
      </c>
      <c r="B33" s="34" t="s">
        <v>256</v>
      </c>
      <c r="C33" s="35" t="s">
        <v>351</v>
      </c>
      <c r="D33" s="36"/>
      <c r="E33" s="71"/>
      <c r="F33" s="36"/>
      <c r="G33" s="36"/>
      <c r="H33" s="36"/>
      <c r="I33" s="36"/>
      <c r="J33" s="285"/>
      <c r="K33" s="36"/>
      <c r="L33" s="28"/>
      <c r="M33" s="36"/>
      <c r="N33" s="36"/>
      <c r="O33" s="392"/>
      <c r="P33" s="392"/>
      <c r="Q33" s="392"/>
    </row>
    <row r="34" spans="1:17" s="32" customFormat="1" ht="30" customHeight="1">
      <c r="A34" s="25">
        <v>1120000</v>
      </c>
      <c r="B34" s="187" t="s">
        <v>257</v>
      </c>
      <c r="C34" s="27" t="s">
        <v>489</v>
      </c>
      <c r="D34" s="115"/>
      <c r="E34" s="71"/>
      <c r="F34" s="36"/>
      <c r="G34" s="36"/>
      <c r="H34" s="115">
        <f>+H35+H43+H47+H56+H58+H61</f>
        <v>22350</v>
      </c>
      <c r="I34" s="36"/>
      <c r="J34" s="115">
        <f>+J35+J43+J47+J56+J58+J61</f>
        <v>12126.103</v>
      </c>
      <c r="K34" s="72">
        <f>+K35+K43+K47+K56+K58+K61</f>
        <v>12126.103</v>
      </c>
      <c r="L34" s="28"/>
      <c r="M34" s="36"/>
      <c r="N34" s="36"/>
      <c r="O34" s="391"/>
      <c r="P34" s="392"/>
      <c r="Q34" s="392"/>
    </row>
    <row r="35" spans="1:17" s="32" customFormat="1" ht="15.75" customHeight="1">
      <c r="A35" s="25">
        <v>1121000</v>
      </c>
      <c r="B35" s="85" t="s">
        <v>258</v>
      </c>
      <c r="C35" s="39"/>
      <c r="D35" s="72">
        <f>SUM(D36:D41)</f>
        <v>6250</v>
      </c>
      <c r="E35" s="71"/>
      <c r="F35" s="36"/>
      <c r="G35" s="36"/>
      <c r="H35" s="72">
        <f>SUM(H36:H41)</f>
        <v>10250</v>
      </c>
      <c r="I35" s="36"/>
      <c r="J35" s="115">
        <f>SUM(J36:J41)</f>
        <v>6382.3060000000005</v>
      </c>
      <c r="K35" s="72">
        <f>SUM(K36:K41)</f>
        <v>6382.3060000000005</v>
      </c>
      <c r="L35" s="28"/>
      <c r="M35" s="36"/>
      <c r="N35" s="36"/>
      <c r="O35" s="391"/>
      <c r="P35" s="392"/>
      <c r="Q35" s="392"/>
    </row>
    <row r="36" spans="1:17" s="32" customFormat="1" ht="10.5" customHeight="1">
      <c r="A36" s="37">
        <v>1121100</v>
      </c>
      <c r="B36" s="34" t="s">
        <v>259</v>
      </c>
      <c r="C36" s="35" t="s">
        <v>352</v>
      </c>
      <c r="D36" s="36">
        <v>100</v>
      </c>
      <c r="E36" s="71"/>
      <c r="F36" s="36"/>
      <c r="G36" s="36"/>
      <c r="H36" s="36">
        <v>100</v>
      </c>
      <c r="I36" s="36"/>
      <c r="J36" s="115">
        <v>4.77</v>
      </c>
      <c r="K36" s="72">
        <v>4.77</v>
      </c>
      <c r="L36" s="28"/>
      <c r="M36" s="36"/>
      <c r="N36" s="36"/>
      <c r="O36" s="390"/>
      <c r="P36" s="392"/>
      <c r="Q36" s="392"/>
    </row>
    <row r="37" spans="1:17" s="32" customFormat="1" ht="10.5" customHeight="1">
      <c r="A37" s="37">
        <v>1121200</v>
      </c>
      <c r="B37" s="38" t="s">
        <v>653</v>
      </c>
      <c r="C37" s="35" t="s">
        <v>353</v>
      </c>
      <c r="D37" s="72">
        <v>4000</v>
      </c>
      <c r="E37" s="71"/>
      <c r="F37" s="36"/>
      <c r="G37" s="36"/>
      <c r="H37" s="72">
        <v>8000</v>
      </c>
      <c r="I37" s="36"/>
      <c r="J37" s="115">
        <v>4993.792</v>
      </c>
      <c r="K37" s="72">
        <v>4993.792</v>
      </c>
      <c r="L37" s="28"/>
      <c r="M37" s="36"/>
      <c r="N37" s="36"/>
      <c r="O37" s="391"/>
      <c r="P37" s="394"/>
      <c r="Q37" s="392"/>
    </row>
    <row r="38" spans="1:17" s="32" customFormat="1" ht="12" customHeight="1">
      <c r="A38" s="37">
        <v>1121300</v>
      </c>
      <c r="B38" s="34" t="s">
        <v>260</v>
      </c>
      <c r="C38" s="35" t="s">
        <v>354</v>
      </c>
      <c r="D38" s="40"/>
      <c r="E38" s="71"/>
      <c r="F38" s="36"/>
      <c r="G38" s="36"/>
      <c r="H38" s="40"/>
      <c r="I38" s="36"/>
      <c r="J38" s="115"/>
      <c r="K38" s="72"/>
      <c r="L38" s="28"/>
      <c r="M38" s="36"/>
      <c r="N38" s="36"/>
      <c r="O38" s="392"/>
      <c r="P38" s="392"/>
      <c r="Q38" s="392"/>
    </row>
    <row r="39" spans="1:14" s="32" customFormat="1" ht="12.75" customHeight="1">
      <c r="A39" s="37">
        <v>1121400</v>
      </c>
      <c r="B39" s="34" t="s">
        <v>261</v>
      </c>
      <c r="C39" s="35" t="s">
        <v>355</v>
      </c>
      <c r="D39" s="74">
        <v>2000</v>
      </c>
      <c r="E39" s="71"/>
      <c r="F39" s="36"/>
      <c r="G39" s="36"/>
      <c r="H39" s="74">
        <v>2000</v>
      </c>
      <c r="I39" s="36"/>
      <c r="J39" s="115">
        <v>1283.744</v>
      </c>
      <c r="K39" s="72">
        <v>1283.744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356</v>
      </c>
      <c r="D40" s="36">
        <v>150</v>
      </c>
      <c r="E40" s="71"/>
      <c r="F40" s="36"/>
      <c r="G40" s="36"/>
      <c r="H40" s="36">
        <v>150</v>
      </c>
      <c r="I40" s="36"/>
      <c r="J40" s="115">
        <f>+K40</f>
        <v>100</v>
      </c>
      <c r="K40" s="72">
        <v>100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357</v>
      </c>
      <c r="D41" s="36"/>
      <c r="E41" s="71"/>
      <c r="F41" s="36"/>
      <c r="G41" s="36"/>
      <c r="H41" s="36"/>
      <c r="I41" s="36"/>
      <c r="J41" s="285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358</v>
      </c>
      <c r="D42" s="36"/>
      <c r="E42" s="71"/>
      <c r="F42" s="36"/>
      <c r="G42" s="36"/>
      <c r="H42" s="36"/>
      <c r="I42" s="36"/>
      <c r="J42" s="285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6" t="s">
        <v>265</v>
      </c>
      <c r="C43" s="27" t="s">
        <v>489</v>
      </c>
      <c r="D43" s="36">
        <f>+D44+D45</f>
        <v>600</v>
      </c>
      <c r="E43" s="71"/>
      <c r="F43" s="36"/>
      <c r="G43" s="36"/>
      <c r="H43" s="36">
        <f>+H44+H45</f>
        <v>400</v>
      </c>
      <c r="I43" s="36"/>
      <c r="J43" s="286">
        <f>SUM(J44:J45)</f>
        <v>161</v>
      </c>
      <c r="K43" s="41">
        <f>SUM(K44:K45)</f>
        <v>161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359</v>
      </c>
      <c r="D44" s="36">
        <v>600</v>
      </c>
      <c r="E44" s="71"/>
      <c r="F44" s="36"/>
      <c r="G44" s="36"/>
      <c r="H44" s="36">
        <v>400</v>
      </c>
      <c r="I44" s="42"/>
      <c r="J44" s="269">
        <v>161</v>
      </c>
      <c r="K44" s="10">
        <v>161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360</v>
      </c>
      <c r="D45" s="36">
        <v>0</v>
      </c>
      <c r="E45" s="71"/>
      <c r="F45" s="36"/>
      <c r="G45" s="36"/>
      <c r="H45" s="36"/>
      <c r="I45" s="36"/>
      <c r="J45" s="287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361</v>
      </c>
      <c r="D46" s="36"/>
      <c r="E46" s="71"/>
      <c r="F46" s="36"/>
      <c r="G46" s="36"/>
      <c r="H46" s="36"/>
      <c r="I46" s="36"/>
      <c r="J46" s="287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489</v>
      </c>
      <c r="D47" s="36">
        <f>SUM(D48:D55)</f>
        <v>2500</v>
      </c>
      <c r="E47" s="71"/>
      <c r="F47" s="36"/>
      <c r="G47" s="36"/>
      <c r="H47" s="36">
        <f>SUM(H48:H55)</f>
        <v>3900</v>
      </c>
      <c r="I47" s="36"/>
      <c r="J47" s="287">
        <f>SUM(J48:J55)</f>
        <v>1974.73</v>
      </c>
      <c r="K47" s="44">
        <f>SUM(K48:K55)</f>
        <v>1974.73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362</v>
      </c>
      <c r="D48" s="36"/>
      <c r="E48" s="71"/>
      <c r="F48" s="36"/>
      <c r="G48" s="36"/>
      <c r="H48" s="36"/>
      <c r="I48" s="36"/>
      <c r="J48" s="287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363</v>
      </c>
      <c r="D49" s="36">
        <v>500</v>
      </c>
      <c r="E49" s="71"/>
      <c r="F49" s="36"/>
      <c r="G49" s="36"/>
      <c r="H49" s="36">
        <v>1350</v>
      </c>
      <c r="I49" s="36"/>
      <c r="J49" s="287">
        <v>570</v>
      </c>
      <c r="K49" s="44">
        <v>570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364</v>
      </c>
      <c r="D50" s="36">
        <v>200</v>
      </c>
      <c r="E50" s="71"/>
      <c r="F50" s="36"/>
      <c r="G50" s="36"/>
      <c r="H50" s="36">
        <v>500</v>
      </c>
      <c r="I50" s="36"/>
      <c r="J50" s="285">
        <v>51</v>
      </c>
      <c r="K50" s="36">
        <v>51</v>
      </c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365</v>
      </c>
      <c r="D51" s="36">
        <v>600</v>
      </c>
      <c r="E51" s="71"/>
      <c r="F51" s="36"/>
      <c r="G51" s="36"/>
      <c r="H51" s="36">
        <v>850</v>
      </c>
      <c r="I51" s="36"/>
      <c r="J51" s="285">
        <v>651.73</v>
      </c>
      <c r="K51" s="36">
        <v>651.73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0</v>
      </c>
      <c r="E52" s="71"/>
      <c r="F52" s="36"/>
      <c r="G52" s="36"/>
      <c r="H52" s="72">
        <v>0</v>
      </c>
      <c r="I52" s="36"/>
      <c r="J52" s="285"/>
      <c r="K52" s="36"/>
      <c r="L52" s="28"/>
      <c r="M52" s="36"/>
      <c r="N52" s="36"/>
    </row>
    <row r="53" spans="1:14" s="32" customFormat="1" ht="20.25" customHeight="1">
      <c r="A53" s="25">
        <v>1123600</v>
      </c>
      <c r="B53" s="34" t="s">
        <v>275</v>
      </c>
      <c r="C53" s="35" t="s">
        <v>366</v>
      </c>
      <c r="D53" s="40"/>
      <c r="E53" s="71"/>
      <c r="F53" s="36"/>
      <c r="G53" s="36"/>
      <c r="H53" s="36">
        <v>0</v>
      </c>
      <c r="I53" s="36"/>
      <c r="J53" s="285"/>
      <c r="K53" s="36"/>
      <c r="L53" s="28"/>
      <c r="M53" s="36"/>
      <c r="N53" s="36"/>
    </row>
    <row r="54" spans="1:14" s="32" customFormat="1" ht="18.75" customHeight="1">
      <c r="A54" s="25">
        <v>1123700</v>
      </c>
      <c r="B54" s="34" t="s">
        <v>276</v>
      </c>
      <c r="C54" s="35" t="s">
        <v>367</v>
      </c>
      <c r="D54" s="36">
        <v>1000</v>
      </c>
      <c r="E54" s="71"/>
      <c r="F54" s="36"/>
      <c r="G54" s="36"/>
      <c r="H54" s="36">
        <v>1000</v>
      </c>
      <c r="I54" s="36"/>
      <c r="J54" s="285">
        <v>702</v>
      </c>
      <c r="K54" s="36">
        <v>702</v>
      </c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368</v>
      </c>
      <c r="D55" s="36">
        <v>200</v>
      </c>
      <c r="E55" s="71"/>
      <c r="F55" s="36"/>
      <c r="G55" s="36"/>
      <c r="H55" s="36">
        <v>200</v>
      </c>
      <c r="I55" s="36"/>
      <c r="J55" s="285">
        <v>0</v>
      </c>
      <c r="K55" s="36">
        <v>0</v>
      </c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489</v>
      </c>
      <c r="D56" s="36">
        <f>+D57</f>
        <v>900</v>
      </c>
      <c r="E56" s="71"/>
      <c r="F56" s="36"/>
      <c r="G56" s="36"/>
      <c r="H56" s="36">
        <f>+H57</f>
        <v>900</v>
      </c>
      <c r="I56" s="36"/>
      <c r="J56" s="285">
        <f>+J57</f>
        <v>72.817</v>
      </c>
      <c r="K56" s="36">
        <f>+K57</f>
        <v>72.817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369</v>
      </c>
      <c r="D57" s="36">
        <v>900</v>
      </c>
      <c r="E57" s="71"/>
      <c r="F57" s="36"/>
      <c r="G57" s="36"/>
      <c r="H57" s="36">
        <v>900</v>
      </c>
      <c r="I57" s="36"/>
      <c r="J57" s="285">
        <v>72.817</v>
      </c>
      <c r="K57" s="36">
        <v>72.817</v>
      </c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489</v>
      </c>
      <c r="D58" s="36">
        <f>+D59+D60</f>
        <v>2400</v>
      </c>
      <c r="E58" s="71"/>
      <c r="F58" s="36"/>
      <c r="G58" s="36"/>
      <c r="H58" s="36">
        <f>+H59+H60</f>
        <v>450</v>
      </c>
      <c r="I58" s="36"/>
      <c r="J58" s="285">
        <f>SUM(J59:J60)</f>
        <v>132.55</v>
      </c>
      <c r="K58" s="36">
        <f>SUM(K59:K60)</f>
        <v>132.55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370</v>
      </c>
      <c r="D59" s="36">
        <v>2000</v>
      </c>
      <c r="E59" s="71"/>
      <c r="F59" s="36"/>
      <c r="G59" s="36"/>
      <c r="H59" s="36"/>
      <c r="I59" s="36"/>
      <c r="J59" s="285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371</v>
      </c>
      <c r="D60" s="28">
        <v>400</v>
      </c>
      <c r="E60" s="71"/>
      <c r="F60" s="28"/>
      <c r="G60" s="28"/>
      <c r="H60" s="28">
        <v>450</v>
      </c>
      <c r="I60" s="28"/>
      <c r="J60" s="288">
        <v>132.55</v>
      </c>
      <c r="K60" s="28">
        <v>132.55</v>
      </c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489</v>
      </c>
      <c r="D61" s="36">
        <f>SUM(D62:D69)</f>
        <v>6250</v>
      </c>
      <c r="E61" s="71"/>
      <c r="F61" s="36"/>
      <c r="G61" s="36"/>
      <c r="H61" s="36">
        <f>SUM(H62:H69)</f>
        <v>6450</v>
      </c>
      <c r="I61" s="36"/>
      <c r="J61" s="285">
        <f>SUM(J62:J69)</f>
        <v>3402.7000000000003</v>
      </c>
      <c r="K61" s="36">
        <f>SUM(K62:K69)</f>
        <v>3402.7000000000003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372</v>
      </c>
      <c r="D62" s="36">
        <v>700</v>
      </c>
      <c r="E62" s="71"/>
      <c r="F62" s="36"/>
      <c r="G62" s="36"/>
      <c r="H62" s="36">
        <v>800</v>
      </c>
      <c r="I62" s="36"/>
      <c r="J62" s="285">
        <v>554.5</v>
      </c>
      <c r="K62" s="36">
        <v>554.5</v>
      </c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373</v>
      </c>
      <c r="D63" s="36"/>
      <c r="E63" s="71"/>
      <c r="F63" s="36"/>
      <c r="G63" s="36"/>
      <c r="H63" s="36"/>
      <c r="I63" s="36"/>
      <c r="J63" s="285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374</v>
      </c>
      <c r="D64" s="36">
        <v>0</v>
      </c>
      <c r="E64" s="71"/>
      <c r="F64" s="36"/>
      <c r="G64" s="36"/>
      <c r="H64" s="36">
        <v>0</v>
      </c>
      <c r="I64" s="36"/>
      <c r="J64" s="285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3300</v>
      </c>
      <c r="E65" s="71"/>
      <c r="F65" s="36"/>
      <c r="G65" s="36"/>
      <c r="H65" s="36">
        <v>3300</v>
      </c>
      <c r="I65" s="36"/>
      <c r="J65" s="285">
        <v>1914</v>
      </c>
      <c r="K65" s="36">
        <v>1914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285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>
        <v>150</v>
      </c>
      <c r="E67" s="71"/>
      <c r="F67" s="36"/>
      <c r="G67" s="36"/>
      <c r="H67" s="36">
        <v>150</v>
      </c>
      <c r="I67" s="36"/>
      <c r="J67" s="285">
        <v>0</v>
      </c>
      <c r="K67" s="36">
        <v>0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1100</v>
      </c>
      <c r="E68" s="71"/>
      <c r="F68" s="36"/>
      <c r="G68" s="36"/>
      <c r="H68" s="36">
        <v>800</v>
      </c>
      <c r="I68" s="36"/>
      <c r="J68" s="285">
        <v>385.3</v>
      </c>
      <c r="K68" s="36">
        <v>385.3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495</v>
      </c>
      <c r="D69" s="36">
        <v>1000</v>
      </c>
      <c r="E69" s="71"/>
      <c r="F69" s="36"/>
      <c r="G69" s="36"/>
      <c r="H69" s="36">
        <v>1400</v>
      </c>
      <c r="I69" s="36"/>
      <c r="J69" s="285">
        <v>548.9</v>
      </c>
      <c r="K69" s="36">
        <v>548.9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489</v>
      </c>
      <c r="D70" s="36"/>
      <c r="E70" s="71"/>
      <c r="F70" s="36"/>
      <c r="G70" s="36"/>
      <c r="H70" s="36"/>
      <c r="I70" s="36"/>
      <c r="J70" s="285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496</v>
      </c>
      <c r="D71" s="36"/>
      <c r="E71" s="71"/>
      <c r="F71" s="36"/>
      <c r="G71" s="36"/>
      <c r="H71" s="36"/>
      <c r="I71" s="36"/>
      <c r="J71" s="285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497</v>
      </c>
      <c r="D72" s="36"/>
      <c r="E72" s="71"/>
      <c r="F72" s="36"/>
      <c r="G72" s="36"/>
      <c r="H72" s="36"/>
      <c r="I72" s="36"/>
      <c r="J72" s="285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375</v>
      </c>
      <c r="C73" s="35" t="s">
        <v>498</v>
      </c>
      <c r="D73" s="36"/>
      <c r="E73" s="71"/>
      <c r="F73" s="36"/>
      <c r="G73" s="36"/>
      <c r="H73" s="36"/>
      <c r="I73" s="36"/>
      <c r="J73" s="285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376</v>
      </c>
      <c r="C74" s="35" t="s">
        <v>499</v>
      </c>
      <c r="D74" s="36"/>
      <c r="E74" s="71"/>
      <c r="F74" s="36"/>
      <c r="G74" s="36"/>
      <c r="H74" s="36"/>
      <c r="I74" s="36"/>
      <c r="J74" s="285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377</v>
      </c>
      <c r="C75" s="27" t="s">
        <v>489</v>
      </c>
      <c r="D75" s="36"/>
      <c r="E75" s="71"/>
      <c r="F75" s="36"/>
      <c r="G75" s="36"/>
      <c r="H75" s="36"/>
      <c r="I75" s="36"/>
      <c r="J75" s="285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378</v>
      </c>
      <c r="C76" s="35" t="s">
        <v>500</v>
      </c>
      <c r="D76" s="36"/>
      <c r="E76" s="71"/>
      <c r="F76" s="36"/>
      <c r="G76" s="36"/>
      <c r="H76" s="36"/>
      <c r="I76" s="36"/>
      <c r="J76" s="285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379</v>
      </c>
      <c r="C77" s="35" t="s">
        <v>501</v>
      </c>
      <c r="D77" s="36"/>
      <c r="E77" s="71"/>
      <c r="F77" s="36"/>
      <c r="G77" s="36"/>
      <c r="H77" s="36"/>
      <c r="I77" s="36"/>
      <c r="J77" s="285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380</v>
      </c>
      <c r="C78" s="35" t="s">
        <v>230</v>
      </c>
      <c r="D78" s="36"/>
      <c r="E78" s="71"/>
      <c r="F78" s="36"/>
      <c r="G78" s="36"/>
      <c r="H78" s="36"/>
      <c r="I78" s="36"/>
      <c r="J78" s="285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381</v>
      </c>
      <c r="C79" s="27" t="s">
        <v>489</v>
      </c>
      <c r="D79" s="36"/>
      <c r="E79" s="71"/>
      <c r="F79" s="36"/>
      <c r="G79" s="36"/>
      <c r="H79" s="36"/>
      <c r="I79" s="36"/>
      <c r="J79" s="285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382</v>
      </c>
      <c r="C80" s="35" t="s">
        <v>231</v>
      </c>
      <c r="D80" s="36"/>
      <c r="E80" s="71"/>
      <c r="F80" s="36"/>
      <c r="G80" s="36"/>
      <c r="H80" s="36"/>
      <c r="I80" s="36"/>
      <c r="J80" s="285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383</v>
      </c>
      <c r="C81" s="35" t="s">
        <v>232</v>
      </c>
      <c r="D81" s="36"/>
      <c r="E81" s="71"/>
      <c r="F81" s="36"/>
      <c r="G81" s="36"/>
      <c r="H81" s="36"/>
      <c r="I81" s="36"/>
      <c r="J81" s="285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384</v>
      </c>
      <c r="C82" s="35" t="s">
        <v>233</v>
      </c>
      <c r="D82" s="36"/>
      <c r="E82" s="71"/>
      <c r="F82" s="36"/>
      <c r="G82" s="36"/>
      <c r="H82" s="36"/>
      <c r="I82" s="36"/>
      <c r="J82" s="285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385</v>
      </c>
      <c r="C83" s="35" t="s">
        <v>234</v>
      </c>
      <c r="D83" s="36"/>
      <c r="E83" s="71"/>
      <c r="F83" s="36"/>
      <c r="G83" s="36"/>
      <c r="H83" s="36"/>
      <c r="I83" s="36"/>
      <c r="J83" s="285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386</v>
      </c>
      <c r="C84" s="27" t="s">
        <v>489</v>
      </c>
      <c r="D84" s="36"/>
      <c r="E84" s="71"/>
      <c r="F84" s="36"/>
      <c r="G84" s="36"/>
      <c r="H84" s="36"/>
      <c r="I84" s="36"/>
      <c r="J84" s="285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387</v>
      </c>
      <c r="C85" s="27" t="s">
        <v>489</v>
      </c>
      <c r="D85" s="36"/>
      <c r="E85" s="71"/>
      <c r="F85" s="36"/>
      <c r="G85" s="36"/>
      <c r="H85" s="36"/>
      <c r="I85" s="36"/>
      <c r="J85" s="285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388</v>
      </c>
      <c r="C86" s="50">
        <v>461100</v>
      </c>
      <c r="D86" s="36"/>
      <c r="E86" s="71"/>
      <c r="F86" s="36"/>
      <c r="G86" s="36"/>
      <c r="H86" s="36"/>
      <c r="I86" s="36"/>
      <c r="J86" s="285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607</v>
      </c>
      <c r="C87" s="50">
        <v>461200</v>
      </c>
      <c r="D87" s="28"/>
      <c r="E87" s="71"/>
      <c r="F87" s="28"/>
      <c r="G87" s="28"/>
      <c r="H87" s="28"/>
      <c r="I87" s="28"/>
      <c r="J87" s="288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608</v>
      </c>
      <c r="C88" s="27" t="s">
        <v>489</v>
      </c>
      <c r="D88" s="28"/>
      <c r="E88" s="71"/>
      <c r="F88" s="28"/>
      <c r="G88" s="28"/>
      <c r="H88" s="28"/>
      <c r="I88" s="28"/>
      <c r="J88" s="288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609</v>
      </c>
      <c r="C89" s="50">
        <v>462100</v>
      </c>
      <c r="D89" s="28"/>
      <c r="E89" s="71"/>
      <c r="F89" s="28"/>
      <c r="G89" s="28"/>
      <c r="H89" s="28"/>
      <c r="I89" s="28"/>
      <c r="J89" s="288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610</v>
      </c>
      <c r="C90" s="50">
        <v>462200</v>
      </c>
      <c r="D90" s="28"/>
      <c r="E90" s="71"/>
      <c r="F90" s="28"/>
      <c r="G90" s="28"/>
      <c r="H90" s="28"/>
      <c r="I90" s="28"/>
      <c r="J90" s="288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611</v>
      </c>
      <c r="C91" s="27" t="s">
        <v>489</v>
      </c>
      <c r="D91" s="28"/>
      <c r="E91" s="71"/>
      <c r="F91" s="28"/>
      <c r="G91" s="28"/>
      <c r="H91" s="28"/>
      <c r="I91" s="28"/>
      <c r="J91" s="288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612</v>
      </c>
      <c r="C92" s="50">
        <v>463100</v>
      </c>
      <c r="D92" s="28"/>
      <c r="E92" s="71"/>
      <c r="F92" s="28"/>
      <c r="G92" s="28"/>
      <c r="H92" s="28"/>
      <c r="I92" s="28"/>
      <c r="J92" s="288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613</v>
      </c>
      <c r="C93" s="50">
        <v>463200</v>
      </c>
      <c r="D93" s="28"/>
      <c r="E93" s="71"/>
      <c r="F93" s="28"/>
      <c r="G93" s="28"/>
      <c r="H93" s="28"/>
      <c r="I93" s="28"/>
      <c r="J93" s="288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614</v>
      </c>
      <c r="C94" s="50">
        <v>463300</v>
      </c>
      <c r="D94" s="28"/>
      <c r="E94" s="71"/>
      <c r="F94" s="28"/>
      <c r="G94" s="28"/>
      <c r="H94" s="28"/>
      <c r="I94" s="28"/>
      <c r="J94" s="288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615</v>
      </c>
      <c r="C95" s="50">
        <v>463400</v>
      </c>
      <c r="D95" s="28"/>
      <c r="E95" s="71"/>
      <c r="F95" s="28"/>
      <c r="G95" s="28"/>
      <c r="H95" s="28"/>
      <c r="I95" s="28"/>
      <c r="J95" s="288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616</v>
      </c>
      <c r="C96" s="50">
        <v>463500</v>
      </c>
      <c r="D96" s="28"/>
      <c r="E96" s="71"/>
      <c r="F96" s="28"/>
      <c r="G96" s="28"/>
      <c r="H96" s="28"/>
      <c r="I96" s="28"/>
      <c r="J96" s="288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617</v>
      </c>
      <c r="C97" s="50">
        <v>463700</v>
      </c>
      <c r="D97" s="28"/>
      <c r="E97" s="71"/>
      <c r="F97" s="28"/>
      <c r="G97" s="28"/>
      <c r="H97" s="28"/>
      <c r="I97" s="28"/>
      <c r="J97" s="288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618</v>
      </c>
      <c r="C98" s="50">
        <v>463800</v>
      </c>
      <c r="D98" s="28"/>
      <c r="E98" s="71"/>
      <c r="F98" s="28"/>
      <c r="G98" s="28"/>
      <c r="H98" s="28"/>
      <c r="I98" s="28"/>
      <c r="J98" s="288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619</v>
      </c>
      <c r="C99" s="50">
        <v>463900</v>
      </c>
      <c r="D99" s="28"/>
      <c r="E99" s="71"/>
      <c r="F99" s="28"/>
      <c r="G99" s="28"/>
      <c r="H99" s="28"/>
      <c r="I99" s="28"/>
      <c r="J99" s="288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620</v>
      </c>
      <c r="C100" s="27" t="s">
        <v>489</v>
      </c>
      <c r="D100" s="28"/>
      <c r="E100" s="71"/>
      <c r="F100" s="28"/>
      <c r="G100" s="28"/>
      <c r="H100" s="28"/>
      <c r="I100" s="28"/>
      <c r="J100" s="288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621</v>
      </c>
      <c r="C101" s="50">
        <v>465100</v>
      </c>
      <c r="D101" s="28"/>
      <c r="E101" s="71"/>
      <c r="F101" s="28"/>
      <c r="G101" s="28"/>
      <c r="H101" s="28"/>
      <c r="I101" s="28"/>
      <c r="J101" s="288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622</v>
      </c>
      <c r="C102" s="50">
        <v>465200</v>
      </c>
      <c r="D102" s="28"/>
      <c r="E102" s="71"/>
      <c r="F102" s="28"/>
      <c r="G102" s="28"/>
      <c r="H102" s="28"/>
      <c r="I102" s="28"/>
      <c r="J102" s="288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599</v>
      </c>
      <c r="C103" s="50">
        <v>465300</v>
      </c>
      <c r="D103" s="28"/>
      <c r="E103" s="71"/>
      <c r="F103" s="28"/>
      <c r="G103" s="28"/>
      <c r="H103" s="28"/>
      <c r="I103" s="28"/>
      <c r="J103" s="288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600</v>
      </c>
      <c r="C104" s="50">
        <v>465500</v>
      </c>
      <c r="D104" s="28"/>
      <c r="E104" s="71"/>
      <c r="F104" s="28"/>
      <c r="G104" s="28"/>
      <c r="H104" s="28"/>
      <c r="I104" s="28"/>
      <c r="J104" s="288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601</v>
      </c>
      <c r="C105" s="50">
        <v>465600</v>
      </c>
      <c r="D105" s="28"/>
      <c r="E105" s="71"/>
      <c r="F105" s="28"/>
      <c r="G105" s="28"/>
      <c r="H105" s="28"/>
      <c r="I105" s="28"/>
      <c r="J105" s="288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602</v>
      </c>
      <c r="C106" s="35" t="s">
        <v>235</v>
      </c>
      <c r="D106" s="28"/>
      <c r="E106" s="71"/>
      <c r="F106" s="28"/>
      <c r="G106" s="28"/>
      <c r="H106" s="28"/>
      <c r="I106" s="28"/>
      <c r="J106" s="288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603</v>
      </c>
      <c r="C107" s="27" t="s">
        <v>489</v>
      </c>
      <c r="D107" s="28"/>
      <c r="E107" s="71"/>
      <c r="F107" s="28"/>
      <c r="G107" s="28"/>
      <c r="H107" s="28"/>
      <c r="I107" s="28"/>
      <c r="J107" s="288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489</v>
      </c>
      <c r="D108" s="28"/>
      <c r="E108" s="71"/>
      <c r="F108" s="28"/>
      <c r="G108" s="28"/>
      <c r="H108" s="28"/>
      <c r="I108" s="28"/>
      <c r="J108" s="288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288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288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489</v>
      </c>
      <c r="D111" s="28"/>
      <c r="E111" s="71"/>
      <c r="F111" s="28"/>
      <c r="G111" s="28"/>
      <c r="H111" s="28"/>
      <c r="I111" s="28"/>
      <c r="J111" s="288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288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288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288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288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288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288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288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289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289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489</v>
      </c>
      <c r="D121" s="58"/>
      <c r="E121" s="71"/>
      <c r="F121" s="58"/>
      <c r="G121" s="58"/>
      <c r="H121" s="58"/>
      <c r="I121" s="58"/>
      <c r="J121" s="289"/>
      <c r="K121" s="58"/>
      <c r="L121" s="28"/>
      <c r="M121" s="58"/>
      <c r="N121" s="58"/>
    </row>
    <row r="122" spans="1:14" s="54" customFormat="1" ht="10.5" customHeight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289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489</v>
      </c>
      <c r="D123" s="58">
        <f>+D130</f>
        <v>200</v>
      </c>
      <c r="E123" s="71"/>
      <c r="F123" s="58"/>
      <c r="G123" s="58"/>
      <c r="H123" s="58">
        <f>+H130</f>
        <v>200</v>
      </c>
      <c r="I123" s="58"/>
      <c r="J123" s="290">
        <f>+J127</f>
        <v>72.85</v>
      </c>
      <c r="K123" s="75">
        <f>+K127</f>
        <v>72.85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489</v>
      </c>
      <c r="D124" s="58"/>
      <c r="E124" s="71"/>
      <c r="F124" s="58"/>
      <c r="G124" s="58"/>
      <c r="H124" s="58"/>
      <c r="I124" s="58"/>
      <c r="J124" s="289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432</v>
      </c>
      <c r="C125" s="35" t="s">
        <v>135</v>
      </c>
      <c r="D125" s="58"/>
      <c r="E125" s="71"/>
      <c r="F125" s="58"/>
      <c r="G125" s="58"/>
      <c r="H125" s="58"/>
      <c r="I125" s="58"/>
      <c r="J125" s="289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433</v>
      </c>
      <c r="C126" s="35" t="s">
        <v>136</v>
      </c>
      <c r="D126" s="58"/>
      <c r="E126" s="71"/>
      <c r="F126" s="58"/>
      <c r="G126" s="58"/>
      <c r="H126" s="58"/>
      <c r="I126" s="58"/>
      <c r="J126" s="289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489</v>
      </c>
      <c r="D127" s="58">
        <f>+D130</f>
        <v>200</v>
      </c>
      <c r="E127" s="71"/>
      <c r="F127" s="58"/>
      <c r="G127" s="58"/>
      <c r="H127" s="58">
        <f>+H130</f>
        <v>200</v>
      </c>
      <c r="I127" s="58"/>
      <c r="J127" s="290">
        <f>+J130</f>
        <v>72.85</v>
      </c>
      <c r="K127" s="75">
        <f>+K130</f>
        <v>72.85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289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289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434</v>
      </c>
      <c r="C130" s="35" t="s">
        <v>138</v>
      </c>
      <c r="D130" s="58">
        <v>200</v>
      </c>
      <c r="E130" s="71"/>
      <c r="F130" s="58"/>
      <c r="G130" s="58"/>
      <c r="H130" s="58">
        <v>200</v>
      </c>
      <c r="I130" s="58"/>
      <c r="J130" s="290">
        <v>72.85</v>
      </c>
      <c r="K130" s="75">
        <v>72.85</v>
      </c>
      <c r="L130" s="28"/>
      <c r="M130" s="58"/>
      <c r="N130" s="58"/>
      <c r="O130" s="87"/>
    </row>
    <row r="131" spans="1:14" s="54" customFormat="1" ht="0.75" customHeight="1">
      <c r="A131" s="25">
        <v>1172400</v>
      </c>
      <c r="B131" s="47" t="s">
        <v>435</v>
      </c>
      <c r="C131" s="35" t="s">
        <v>139</v>
      </c>
      <c r="D131" s="58"/>
      <c r="E131" s="71"/>
      <c r="F131" s="58"/>
      <c r="G131" s="58"/>
      <c r="H131" s="58" t="s">
        <v>1132</v>
      </c>
      <c r="I131" s="58"/>
      <c r="J131" s="289"/>
      <c r="K131" s="58">
        <v>36.75</v>
      </c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489</v>
      </c>
      <c r="D132" s="58"/>
      <c r="E132" s="71"/>
      <c r="F132" s="58"/>
      <c r="G132" s="58"/>
      <c r="H132" s="58"/>
      <c r="I132" s="58"/>
      <c r="J132" s="289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289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489</v>
      </c>
      <c r="D134" s="58"/>
      <c r="E134" s="71"/>
      <c r="F134" s="58"/>
      <c r="G134" s="58"/>
      <c r="H134" s="58"/>
      <c r="I134" s="58"/>
      <c r="J134" s="289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289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436</v>
      </c>
      <c r="C136" s="35" t="s">
        <v>157</v>
      </c>
      <c r="D136" s="58"/>
      <c r="E136" s="71"/>
      <c r="F136" s="58"/>
      <c r="G136" s="58"/>
      <c r="H136" s="58"/>
      <c r="I136" s="58"/>
      <c r="J136" s="289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489</v>
      </c>
      <c r="D137" s="58"/>
      <c r="E137" s="71"/>
      <c r="F137" s="58"/>
      <c r="G137" s="58"/>
      <c r="H137" s="58"/>
      <c r="I137" s="58"/>
      <c r="J137" s="289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437</v>
      </c>
      <c r="C138" s="35" t="s">
        <v>158</v>
      </c>
      <c r="D138" s="58"/>
      <c r="E138" s="71"/>
      <c r="F138" s="58"/>
      <c r="G138" s="58"/>
      <c r="H138" s="58"/>
      <c r="I138" s="58"/>
      <c r="J138" s="289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489</v>
      </c>
      <c r="D139" s="58"/>
      <c r="E139" s="71"/>
      <c r="F139" s="58"/>
      <c r="G139" s="58"/>
      <c r="H139" s="58"/>
      <c r="I139" s="58"/>
      <c r="J139" s="289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438</v>
      </c>
      <c r="C140" s="35" t="s">
        <v>159</v>
      </c>
      <c r="D140" s="58"/>
      <c r="E140" s="71"/>
      <c r="F140" s="58"/>
      <c r="G140" s="58"/>
      <c r="H140" s="58"/>
      <c r="I140" s="58"/>
      <c r="J140" s="289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489</v>
      </c>
      <c r="D141" s="58"/>
      <c r="E141" s="71"/>
      <c r="F141" s="58"/>
      <c r="G141" s="58"/>
      <c r="H141" s="58"/>
      <c r="I141" s="58"/>
      <c r="J141" s="289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439</v>
      </c>
      <c r="C142" s="35" t="s">
        <v>160</v>
      </c>
      <c r="D142" s="58"/>
      <c r="E142" s="71"/>
      <c r="F142" s="58"/>
      <c r="G142" s="58"/>
      <c r="H142" s="58"/>
      <c r="I142" s="58"/>
      <c r="J142" s="289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489</v>
      </c>
      <c r="D143" s="77">
        <f>+D144</f>
        <v>2000</v>
      </c>
      <c r="E143" s="71"/>
      <c r="F143" s="58"/>
      <c r="G143" s="58"/>
      <c r="H143" s="77">
        <f>+H144</f>
        <v>2000</v>
      </c>
      <c r="I143" s="58"/>
      <c r="J143" s="289">
        <f>+J144</f>
        <v>290.8</v>
      </c>
      <c r="K143" s="58">
        <f>+K144</f>
        <v>290.8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489</v>
      </c>
      <c r="D144" s="58">
        <f>SUM(D147:D154)</f>
        <v>2000</v>
      </c>
      <c r="E144" s="71"/>
      <c r="F144" s="58"/>
      <c r="G144" s="58"/>
      <c r="H144" s="58">
        <f>SUM(H147:H154)</f>
        <v>2000</v>
      </c>
      <c r="I144" s="58"/>
      <c r="J144" s="289">
        <f>SUM(J147:J154)</f>
        <v>290.8</v>
      </c>
      <c r="K144" s="58">
        <f>SUM(K147:K154)</f>
        <v>290.8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440</v>
      </c>
      <c r="C145" s="61" t="s">
        <v>164</v>
      </c>
      <c r="D145" s="77">
        <v>6750</v>
      </c>
      <c r="E145" s="71"/>
      <c r="F145" s="58"/>
      <c r="G145" s="58"/>
      <c r="H145" s="77">
        <v>6750</v>
      </c>
      <c r="I145" s="58"/>
      <c r="J145" s="289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441</v>
      </c>
      <c r="C146" s="61" t="s">
        <v>166</v>
      </c>
      <c r="D146" s="77">
        <v>6750</v>
      </c>
      <c r="E146" s="71"/>
      <c r="F146" s="58"/>
      <c r="G146" s="58"/>
      <c r="H146" s="77">
        <v>6750</v>
      </c>
      <c r="I146" s="58"/>
      <c r="J146" s="289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442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289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443</v>
      </c>
      <c r="C148" s="61" t="s">
        <v>170</v>
      </c>
      <c r="D148" s="77"/>
      <c r="E148" s="71"/>
      <c r="F148" s="58"/>
      <c r="G148" s="58"/>
      <c r="H148" s="77"/>
      <c r="I148" s="58"/>
      <c r="J148" s="289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2000</v>
      </c>
      <c r="E149" s="71"/>
      <c r="F149" s="58"/>
      <c r="G149" s="58"/>
      <c r="H149" s="58">
        <v>2000</v>
      </c>
      <c r="I149" s="58"/>
      <c r="J149" s="289">
        <v>290.8</v>
      </c>
      <c r="K149" s="58">
        <v>290.8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444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289">
        <f>+K150</f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445</v>
      </c>
      <c r="C151" s="61" t="s">
        <v>176</v>
      </c>
      <c r="D151" s="58"/>
      <c r="E151" s="71"/>
      <c r="F151" s="58"/>
      <c r="G151" s="58"/>
      <c r="H151" s="58"/>
      <c r="I151" s="58"/>
      <c r="J151" s="289">
        <f>+K151</f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289">
        <f>+K152</f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289">
        <f>+K153</f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289">
        <f>+K154</f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489</v>
      </c>
      <c r="D155" s="58"/>
      <c r="E155" s="71"/>
      <c r="F155" s="58"/>
      <c r="G155" s="58"/>
      <c r="H155" s="58"/>
      <c r="I155" s="58"/>
      <c r="J155" s="289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289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289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289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289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489</v>
      </c>
      <c r="D160" s="58"/>
      <c r="E160" s="71"/>
      <c r="F160" s="58"/>
      <c r="G160" s="58"/>
      <c r="H160" s="58"/>
      <c r="I160" s="58"/>
      <c r="J160" s="289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289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489</v>
      </c>
      <c r="D162" s="58"/>
      <c r="E162" s="71"/>
      <c r="F162" s="58"/>
      <c r="G162" s="58"/>
      <c r="H162" s="58"/>
      <c r="I162" s="58"/>
      <c r="J162" s="289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289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289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289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289"/>
      <c r="K166" s="58"/>
      <c r="L166" s="28"/>
      <c r="M166" s="58"/>
      <c r="N166" s="58"/>
    </row>
    <row r="167" spans="1:15" s="54" customFormat="1" ht="15" customHeight="1">
      <c r="A167" s="25">
        <v>1000000</v>
      </c>
      <c r="B167" s="66" t="s">
        <v>77</v>
      </c>
      <c r="C167" s="27" t="s">
        <v>489</v>
      </c>
      <c r="D167" s="75">
        <f>+D143+D24</f>
        <v>90793.4</v>
      </c>
      <c r="E167" s="71"/>
      <c r="F167" s="58"/>
      <c r="G167" s="58"/>
      <c r="H167" s="75">
        <f>+H143+H24</f>
        <v>92443.4</v>
      </c>
      <c r="I167" s="58"/>
      <c r="J167" s="290">
        <f>+J143+J24</f>
        <v>58820.635</v>
      </c>
      <c r="K167" s="75">
        <f>+K143+K24</f>
        <v>58820.635</v>
      </c>
      <c r="L167" s="28"/>
      <c r="M167" s="58"/>
      <c r="N167" s="58"/>
      <c r="O167" s="351"/>
    </row>
    <row r="168" spans="1:14" ht="8.25" customHeight="1">
      <c r="A168" s="545"/>
      <c r="B168" s="545"/>
      <c r="C168" s="545"/>
      <c r="D168" s="545"/>
      <c r="E168" s="545"/>
      <c r="F168" s="545"/>
      <c r="G168" s="545"/>
      <c r="H168" s="545"/>
      <c r="I168" s="545"/>
      <c r="J168" s="545"/>
      <c r="K168" s="545"/>
      <c r="L168" s="545"/>
      <c r="M168" s="545"/>
      <c r="N168" s="545"/>
    </row>
    <row r="169" spans="1:12" ht="17.25" customHeight="1">
      <c r="A169" s="546" t="s">
        <v>1162</v>
      </c>
      <c r="B169" s="546"/>
      <c r="C169" s="5"/>
      <c r="D169" s="114"/>
      <c r="E169" s="5"/>
      <c r="K169" s="88"/>
      <c r="L169" s="345"/>
    </row>
    <row r="170" spans="1:12" ht="9" customHeight="1">
      <c r="A170" s="5"/>
      <c r="B170" s="5"/>
      <c r="C170" s="5"/>
      <c r="D170" s="5"/>
      <c r="E170" s="5"/>
      <c r="K170" s="88"/>
      <c r="L170" s="88"/>
    </row>
    <row r="171" spans="2:11" s="90" customFormat="1" ht="15">
      <c r="B171" s="176" t="s">
        <v>1148</v>
      </c>
      <c r="C171" s="176"/>
      <c r="D171" s="176"/>
      <c r="E171" s="176"/>
      <c r="H171" s="378"/>
      <c r="K171" s="378"/>
    </row>
    <row r="172" spans="2:5" s="90" customFormat="1" ht="15">
      <c r="B172" s="176"/>
      <c r="C172" s="176"/>
      <c r="D172" s="176"/>
      <c r="E172" s="176"/>
    </row>
    <row r="173" spans="2:5" s="90" customFormat="1" ht="15">
      <c r="B173" s="176" t="s">
        <v>1131</v>
      </c>
      <c r="C173" s="176"/>
      <c r="D173" s="176"/>
      <c r="E173" s="176"/>
    </row>
    <row r="174" spans="1:12" ht="7.5" customHeight="1">
      <c r="A174" s="68"/>
      <c r="B174" s="68"/>
      <c r="C174" s="68"/>
      <c r="D174" s="68"/>
      <c r="E174" s="68"/>
      <c r="F174" s="67"/>
      <c r="K174" s="88"/>
      <c r="L174" s="88"/>
    </row>
    <row r="175" spans="1:6" ht="12.75" customHeight="1">
      <c r="A175" s="68"/>
      <c r="B175" s="549" t="s">
        <v>331</v>
      </c>
      <c r="C175" s="549"/>
      <c r="D175" s="68"/>
      <c r="E175" s="68" t="s">
        <v>332</v>
      </c>
      <c r="F175" s="67"/>
    </row>
    <row r="176" spans="1:6" ht="12.75" customHeight="1">
      <c r="A176" s="68"/>
      <c r="B176" s="69"/>
      <c r="C176" s="69"/>
      <c r="D176" s="68"/>
      <c r="E176" s="68"/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6.75" customHeight="1">
      <c r="A178" s="68"/>
      <c r="B178" s="69"/>
      <c r="C178" s="69"/>
      <c r="D178" s="68"/>
      <c r="E178" s="68"/>
      <c r="F178" s="67"/>
    </row>
    <row r="179" spans="1:6" ht="12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14" ht="10.5" customHeight="1">
      <c r="A184" s="548"/>
      <c r="B184" s="548"/>
      <c r="C184" s="548"/>
      <c r="D184" s="548"/>
      <c r="E184" s="548"/>
      <c r="F184" s="548"/>
      <c r="G184" s="548"/>
      <c r="H184" s="548"/>
      <c r="I184" s="548"/>
      <c r="J184" s="548"/>
      <c r="K184" s="548"/>
      <c r="L184" s="548"/>
      <c r="M184" s="548"/>
      <c r="N184" s="548"/>
    </row>
    <row r="185" spans="1:14" ht="3.75" customHeight="1">
      <c r="A185" s="548"/>
      <c r="B185" s="548"/>
      <c r="C185" s="548"/>
      <c r="D185" s="548"/>
      <c r="E185" s="548"/>
      <c r="F185" s="548"/>
      <c r="G185" s="548"/>
      <c r="H185" s="548"/>
      <c r="I185" s="548"/>
      <c r="J185" s="548"/>
      <c r="K185" s="548"/>
      <c r="L185" s="548"/>
      <c r="M185" s="548"/>
      <c r="N185" s="548"/>
    </row>
    <row r="186" spans="1:14" ht="8.25" customHeight="1">
      <c r="A186" s="548"/>
      <c r="B186" s="548"/>
      <c r="C186" s="548"/>
      <c r="D186" s="548"/>
      <c r="E186" s="548"/>
      <c r="F186" s="548"/>
      <c r="G186" s="548"/>
      <c r="H186" s="548"/>
      <c r="I186" s="548"/>
      <c r="J186" s="548"/>
      <c r="K186" s="548"/>
      <c r="L186" s="548"/>
      <c r="M186" s="548"/>
      <c r="N186" s="548"/>
    </row>
    <row r="187" spans="1:14" ht="6.75" customHeight="1">
      <c r="A187" s="547"/>
      <c r="B187" s="547"/>
      <c r="C187" s="547"/>
      <c r="D187" s="547"/>
      <c r="E187" s="547"/>
      <c r="F187" s="547"/>
      <c r="G187" s="547"/>
      <c r="H187" s="547"/>
      <c r="I187" s="547"/>
      <c r="J187" s="547"/>
      <c r="K187" s="547"/>
      <c r="L187" s="547"/>
      <c r="M187" s="547"/>
      <c r="N187" s="547"/>
    </row>
    <row r="188" spans="1:14" ht="11.25" customHeight="1">
      <c r="A188" s="547"/>
      <c r="B188" s="547"/>
      <c r="C188" s="547"/>
      <c r="D188" s="547"/>
      <c r="E188" s="547"/>
      <c r="F188" s="547"/>
      <c r="G188" s="547"/>
      <c r="H188" s="547"/>
      <c r="I188" s="547"/>
      <c r="J188" s="547"/>
      <c r="K188" s="547"/>
      <c r="L188" s="547"/>
      <c r="M188" s="547"/>
      <c r="N188" s="547"/>
    </row>
    <row r="189" spans="1:14" ht="11.25" customHeight="1">
      <c r="A189" s="547"/>
      <c r="B189" s="547"/>
      <c r="C189" s="547"/>
      <c r="D189" s="547"/>
      <c r="E189" s="547"/>
      <c r="F189" s="547"/>
      <c r="G189" s="547"/>
      <c r="H189" s="547"/>
      <c r="I189" s="547"/>
      <c r="J189" s="547"/>
      <c r="K189" s="547"/>
      <c r="L189" s="547"/>
      <c r="M189" s="547"/>
      <c r="N189" s="547"/>
    </row>
    <row r="190" spans="1:14" ht="11.25" customHeight="1">
      <c r="A190" s="547"/>
      <c r="B190" s="547"/>
      <c r="C190" s="547"/>
      <c r="D190" s="547"/>
      <c r="E190" s="547"/>
      <c r="F190" s="547"/>
      <c r="G190" s="547"/>
      <c r="H190" s="547"/>
      <c r="I190" s="547"/>
      <c r="J190" s="547"/>
      <c r="K190" s="547"/>
      <c r="L190" s="547"/>
      <c r="M190" s="547"/>
      <c r="N190" s="547"/>
    </row>
    <row r="191" spans="1:14" ht="11.25" customHeight="1">
      <c r="A191" s="547"/>
      <c r="B191" s="547"/>
      <c r="C191" s="547"/>
      <c r="D191" s="547"/>
      <c r="E191" s="547"/>
      <c r="F191" s="547"/>
      <c r="G191" s="547"/>
      <c r="H191" s="547"/>
      <c r="I191" s="547"/>
      <c r="J191" s="547"/>
      <c r="K191" s="547"/>
      <c r="L191" s="547"/>
      <c r="M191" s="547"/>
      <c r="N191" s="547"/>
    </row>
    <row r="192" spans="1:14" ht="11.25" customHeight="1">
      <c r="A192" s="547"/>
      <c r="B192" s="547"/>
      <c r="C192" s="547"/>
      <c r="D192" s="547"/>
      <c r="E192" s="547"/>
      <c r="F192" s="547"/>
      <c r="G192" s="547"/>
      <c r="H192" s="547"/>
      <c r="I192" s="547"/>
      <c r="J192" s="547"/>
      <c r="K192" s="547"/>
      <c r="L192" s="547"/>
      <c r="M192" s="547"/>
      <c r="N192" s="547"/>
    </row>
    <row r="193" spans="1:14" ht="11.25" customHeight="1">
      <c r="A193" s="547"/>
      <c r="B193" s="547"/>
      <c r="C193" s="547"/>
      <c r="D193" s="547"/>
      <c r="E193" s="547"/>
      <c r="F193" s="547"/>
      <c r="G193" s="547"/>
      <c r="H193" s="547"/>
      <c r="I193" s="547"/>
      <c r="J193" s="547"/>
      <c r="K193" s="547"/>
      <c r="L193" s="547"/>
      <c r="M193" s="547"/>
      <c r="N193" s="547"/>
    </row>
    <row r="194" spans="1:14" ht="11.25" customHeight="1">
      <c r="A194" s="547"/>
      <c r="B194" s="547"/>
      <c r="C194" s="547"/>
      <c r="D194" s="547"/>
      <c r="E194" s="547"/>
      <c r="F194" s="547"/>
      <c r="G194" s="547"/>
      <c r="H194" s="547"/>
      <c r="I194" s="547"/>
      <c r="J194" s="547"/>
      <c r="K194" s="547"/>
      <c r="L194" s="547"/>
      <c r="M194" s="547"/>
      <c r="N194" s="547"/>
    </row>
    <row r="195" spans="1:14" ht="11.25" customHeight="1">
      <c r="A195" s="547"/>
      <c r="B195" s="547"/>
      <c r="C195" s="547"/>
      <c r="D195" s="547"/>
      <c r="E195" s="547"/>
      <c r="F195" s="547"/>
      <c r="G195" s="547"/>
      <c r="H195" s="547"/>
      <c r="I195" s="547"/>
      <c r="J195" s="547"/>
      <c r="K195" s="547"/>
      <c r="L195" s="547"/>
      <c r="M195" s="547"/>
      <c r="N195" s="547"/>
    </row>
    <row r="196" spans="1:14" ht="11.25" customHeight="1">
      <c r="A196" s="547"/>
      <c r="B196" s="547"/>
      <c r="C196" s="547"/>
      <c r="D196" s="547"/>
      <c r="E196" s="547"/>
      <c r="F196" s="547"/>
      <c r="G196" s="547"/>
      <c r="H196" s="547"/>
      <c r="I196" s="547"/>
      <c r="J196" s="547"/>
      <c r="K196" s="547"/>
      <c r="L196" s="547"/>
      <c r="M196" s="547"/>
      <c r="N196" s="547"/>
    </row>
    <row r="197" spans="1:14" ht="11.25" customHeight="1">
      <c r="A197" s="547"/>
      <c r="B197" s="547"/>
      <c r="C197" s="547"/>
      <c r="D197" s="547"/>
      <c r="E197" s="547"/>
      <c r="F197" s="547"/>
      <c r="G197" s="547"/>
      <c r="H197" s="547"/>
      <c r="I197" s="547"/>
      <c r="J197" s="547"/>
      <c r="K197" s="547"/>
      <c r="L197" s="547"/>
      <c r="M197" s="547"/>
      <c r="N197" s="547"/>
    </row>
    <row r="198" spans="1:14" ht="11.25" customHeight="1">
      <c r="A198" s="547"/>
      <c r="B198" s="547"/>
      <c r="C198" s="547"/>
      <c r="D198" s="547"/>
      <c r="E198" s="547"/>
      <c r="F198" s="547"/>
      <c r="G198" s="547"/>
      <c r="H198" s="547"/>
      <c r="I198" s="547"/>
      <c r="J198" s="547"/>
      <c r="K198" s="547"/>
      <c r="L198" s="547"/>
      <c r="M198" s="547"/>
      <c r="N198" s="547"/>
    </row>
    <row r="199" spans="1:14" ht="11.25" customHeight="1">
      <c r="A199" s="547"/>
      <c r="B199" s="547"/>
      <c r="C199" s="547"/>
      <c r="D199" s="547"/>
      <c r="E199" s="547"/>
      <c r="F199" s="547"/>
      <c r="G199" s="547"/>
      <c r="H199" s="547"/>
      <c r="I199" s="547"/>
      <c r="J199" s="547"/>
      <c r="K199" s="547"/>
      <c r="L199" s="547"/>
      <c r="M199" s="547"/>
      <c r="N199" s="547"/>
    </row>
    <row r="200" spans="1:14" ht="11.25" customHeight="1">
      <c r="A200" s="547"/>
      <c r="B200" s="547"/>
      <c r="C200" s="547"/>
      <c r="D200" s="547"/>
      <c r="E200" s="547"/>
      <c r="F200" s="547"/>
      <c r="G200" s="547"/>
      <c r="H200" s="547"/>
      <c r="I200" s="547"/>
      <c r="J200" s="547"/>
      <c r="K200" s="547"/>
      <c r="L200" s="547"/>
      <c r="M200" s="547"/>
      <c r="N200" s="547"/>
    </row>
    <row r="201" spans="1:14" ht="11.25" customHeight="1">
      <c r="A201" s="547"/>
      <c r="B201" s="547"/>
      <c r="C201" s="547"/>
      <c r="D201" s="547"/>
      <c r="E201" s="547"/>
      <c r="F201" s="547"/>
      <c r="G201" s="547"/>
      <c r="H201" s="547"/>
      <c r="I201" s="547"/>
      <c r="J201" s="547"/>
      <c r="K201" s="547"/>
      <c r="L201" s="547"/>
      <c r="M201" s="547"/>
      <c r="N201" s="547"/>
    </row>
    <row r="202" spans="1:14" ht="11.25" customHeight="1">
      <c r="A202" s="547"/>
      <c r="B202" s="547"/>
      <c r="C202" s="547"/>
      <c r="D202" s="547"/>
      <c r="E202" s="547"/>
      <c r="F202" s="547"/>
      <c r="G202" s="547"/>
      <c r="H202" s="547"/>
      <c r="I202" s="547"/>
      <c r="J202" s="547"/>
      <c r="K202" s="547"/>
      <c r="L202" s="547"/>
      <c r="M202" s="547"/>
      <c r="N202" s="547"/>
    </row>
    <row r="203" spans="1:14" ht="11.25" customHeight="1">
      <c r="A203" s="547"/>
      <c r="B203" s="547"/>
      <c r="C203" s="547"/>
      <c r="D203" s="547"/>
      <c r="E203" s="547"/>
      <c r="F203" s="547"/>
      <c r="G203" s="547"/>
      <c r="H203" s="547"/>
      <c r="I203" s="547"/>
      <c r="J203" s="547"/>
      <c r="K203" s="547"/>
      <c r="L203" s="547"/>
      <c r="M203" s="547"/>
      <c r="N203" s="547"/>
    </row>
    <row r="204" spans="1:14" ht="11.25" customHeight="1">
      <c r="A204" s="547"/>
      <c r="B204" s="547"/>
      <c r="C204" s="547"/>
      <c r="D204" s="547"/>
      <c r="E204" s="547"/>
      <c r="F204" s="547"/>
      <c r="G204" s="547"/>
      <c r="H204" s="547"/>
      <c r="I204" s="547"/>
      <c r="J204" s="547"/>
      <c r="K204" s="547"/>
      <c r="L204" s="547"/>
      <c r="M204" s="547"/>
      <c r="N204" s="547"/>
    </row>
    <row r="205" spans="1:14" ht="11.25" customHeight="1">
      <c r="A205" s="547"/>
      <c r="B205" s="547"/>
      <c r="C205" s="547"/>
      <c r="D205" s="547"/>
      <c r="E205" s="547"/>
      <c r="F205" s="547"/>
      <c r="G205" s="547"/>
      <c r="H205" s="547"/>
      <c r="I205" s="547"/>
      <c r="J205" s="547"/>
      <c r="K205" s="547"/>
      <c r="L205" s="547"/>
      <c r="M205" s="547"/>
      <c r="N205" s="547"/>
    </row>
    <row r="206" spans="1:14" ht="11.25" customHeight="1">
      <c r="A206" s="547"/>
      <c r="B206" s="547"/>
      <c r="C206" s="547"/>
      <c r="D206" s="547"/>
      <c r="E206" s="547"/>
      <c r="F206" s="547"/>
      <c r="G206" s="547"/>
      <c r="H206" s="547"/>
      <c r="I206" s="547"/>
      <c r="J206" s="547"/>
      <c r="K206" s="547"/>
      <c r="L206" s="547"/>
      <c r="M206" s="547"/>
      <c r="N206" s="547"/>
    </row>
    <row r="207" spans="1:14" ht="11.25" customHeight="1">
      <c r="A207" s="547"/>
      <c r="B207" s="547"/>
      <c r="C207" s="547"/>
      <c r="D207" s="547"/>
      <c r="E207" s="547"/>
      <c r="F207" s="547"/>
      <c r="G207" s="547"/>
      <c r="H207" s="547"/>
      <c r="I207" s="547"/>
      <c r="J207" s="547"/>
      <c r="K207" s="547"/>
      <c r="L207" s="547"/>
      <c r="M207" s="547"/>
      <c r="N207" s="547"/>
    </row>
    <row r="208" spans="1:14" ht="11.25" customHeight="1">
      <c r="A208" s="547"/>
      <c r="B208" s="547"/>
      <c r="C208" s="547"/>
      <c r="D208" s="547"/>
      <c r="E208" s="547"/>
      <c r="F208" s="547"/>
      <c r="G208" s="547"/>
      <c r="H208" s="547"/>
      <c r="I208" s="547"/>
      <c r="J208" s="547"/>
      <c r="K208" s="547"/>
      <c r="L208" s="547"/>
      <c r="M208" s="547"/>
      <c r="N208" s="547"/>
    </row>
    <row r="209" spans="1:14" ht="11.25" customHeight="1">
      <c r="A209" s="547"/>
      <c r="B209" s="547"/>
      <c r="C209" s="547"/>
      <c r="D209" s="547"/>
      <c r="E209" s="547"/>
      <c r="F209" s="547"/>
      <c r="G209" s="547"/>
      <c r="H209" s="547"/>
      <c r="I209" s="547"/>
      <c r="J209" s="547"/>
      <c r="K209" s="547"/>
      <c r="L209" s="547"/>
      <c r="M209" s="547"/>
      <c r="N209" s="547"/>
    </row>
    <row r="210" spans="1:14" ht="11.25" customHeight="1">
      <c r="A210" s="547"/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</row>
    <row r="211" spans="1:14" ht="11.25" customHeight="1">
      <c r="A211" s="547"/>
      <c r="B211" s="547"/>
      <c r="C211" s="547"/>
      <c r="D211" s="547"/>
      <c r="E211" s="547"/>
      <c r="F211" s="547"/>
      <c r="G211" s="547"/>
      <c r="H211" s="547"/>
      <c r="I211" s="547"/>
      <c r="J211" s="547"/>
      <c r="K211" s="547"/>
      <c r="L211" s="547"/>
      <c r="M211" s="547"/>
      <c r="N211" s="547"/>
    </row>
    <row r="212" spans="1:14" ht="11.25" customHeight="1">
      <c r="A212" s="547"/>
      <c r="B212" s="547"/>
      <c r="C212" s="547"/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</row>
    <row r="213" spans="1:14" ht="11.25" customHeight="1">
      <c r="A213" s="547"/>
      <c r="B213" s="547"/>
      <c r="C213" s="547"/>
      <c r="D213" s="547"/>
      <c r="E213" s="547"/>
      <c r="F213" s="547"/>
      <c r="G213" s="547"/>
      <c r="H213" s="547"/>
      <c r="I213" s="547"/>
      <c r="J213" s="547"/>
      <c r="K213" s="547"/>
      <c r="L213" s="547"/>
      <c r="M213" s="547"/>
      <c r="N213" s="547"/>
    </row>
    <row r="214" spans="1:14" ht="11.25" customHeight="1">
      <c r="A214" s="547"/>
      <c r="B214" s="547"/>
      <c r="C214" s="547"/>
      <c r="D214" s="547"/>
      <c r="E214" s="547"/>
      <c r="F214" s="547"/>
      <c r="G214" s="547"/>
      <c r="H214" s="547"/>
      <c r="I214" s="547"/>
      <c r="J214" s="547"/>
      <c r="K214" s="547"/>
      <c r="L214" s="547"/>
      <c r="M214" s="547"/>
      <c r="N214" s="547"/>
    </row>
    <row r="215" spans="1:14" ht="11.25" customHeight="1">
      <c r="A215" s="547"/>
      <c r="B215" s="547"/>
      <c r="C215" s="547"/>
      <c r="D215" s="547"/>
      <c r="E215" s="547"/>
      <c r="F215" s="547"/>
      <c r="G215" s="547"/>
      <c r="H215" s="547"/>
      <c r="I215" s="547"/>
      <c r="J215" s="547"/>
      <c r="K215" s="547"/>
      <c r="L215" s="547"/>
      <c r="M215" s="547"/>
      <c r="N215" s="547"/>
    </row>
    <row r="216" spans="1:14" ht="11.25" customHeight="1">
      <c r="A216" s="547"/>
      <c r="B216" s="547"/>
      <c r="C216" s="547"/>
      <c r="D216" s="547"/>
      <c r="E216" s="547"/>
      <c r="F216" s="547"/>
      <c r="G216" s="547"/>
      <c r="H216" s="547"/>
      <c r="I216" s="547"/>
      <c r="J216" s="547"/>
      <c r="K216" s="547"/>
      <c r="L216" s="547"/>
      <c r="M216" s="547"/>
      <c r="N216" s="547"/>
    </row>
    <row r="217" spans="1:14" ht="11.25" customHeight="1">
      <c r="A217" s="547"/>
      <c r="B217" s="547"/>
      <c r="C217" s="547"/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</row>
    <row r="218" spans="1:14" ht="11.25" customHeight="1">
      <c r="A218" s="547"/>
      <c r="B218" s="547"/>
      <c r="C218" s="547"/>
      <c r="D218" s="547"/>
      <c r="E218" s="547"/>
      <c r="F218" s="547"/>
      <c r="G218" s="547"/>
      <c r="H218" s="547"/>
      <c r="I218" s="547"/>
      <c r="J218" s="547"/>
      <c r="K218" s="547"/>
      <c r="L218" s="547"/>
      <c r="M218" s="547"/>
      <c r="N218" s="547"/>
    </row>
    <row r="219" spans="1:14" ht="11.25" customHeight="1">
      <c r="A219" s="547"/>
      <c r="B219" s="547"/>
      <c r="C219" s="547"/>
      <c r="D219" s="547"/>
      <c r="E219" s="547"/>
      <c r="F219" s="547"/>
      <c r="G219" s="547"/>
      <c r="H219" s="547"/>
      <c r="I219" s="547"/>
      <c r="J219" s="547"/>
      <c r="K219" s="547"/>
      <c r="L219" s="547"/>
      <c r="M219" s="547"/>
      <c r="N219" s="547"/>
    </row>
    <row r="220" spans="1:14" ht="12.75">
      <c r="A220" s="547"/>
      <c r="B220" s="547"/>
      <c r="C220" s="547"/>
      <c r="D220" s="547"/>
      <c r="E220" s="547"/>
      <c r="F220" s="547"/>
      <c r="G220" s="547"/>
      <c r="H220" s="547"/>
      <c r="I220" s="547"/>
      <c r="J220" s="547"/>
      <c r="K220" s="547"/>
      <c r="L220" s="547"/>
      <c r="M220" s="547"/>
      <c r="N220" s="547"/>
    </row>
  </sheetData>
  <sheetProtection/>
  <mergeCells count="67">
    <mergeCell ref="E12:F12"/>
    <mergeCell ref="A215:N215"/>
    <mergeCell ref="A220:N220"/>
    <mergeCell ref="A216:N216"/>
    <mergeCell ref="A217:N217"/>
    <mergeCell ref="A218:N218"/>
    <mergeCell ref="A219:N219"/>
    <mergeCell ref="A209:N209"/>
    <mergeCell ref="A210:N210"/>
    <mergeCell ref="A213:N213"/>
    <mergeCell ref="A214:N214"/>
    <mergeCell ref="A211:N211"/>
    <mergeCell ref="A212:N212"/>
    <mergeCell ref="A205:N205"/>
    <mergeCell ref="A206:N206"/>
    <mergeCell ref="A207:N207"/>
    <mergeCell ref="A208:N208"/>
    <mergeCell ref="A203:N203"/>
    <mergeCell ref="A204:N204"/>
    <mergeCell ref="A200:N200"/>
    <mergeCell ref="A189:N189"/>
    <mergeCell ref="A190:N190"/>
    <mergeCell ref="A191:N191"/>
    <mergeCell ref="A192:N192"/>
    <mergeCell ref="A193:N193"/>
    <mergeCell ref="A196:N196"/>
    <mergeCell ref="A201:N201"/>
    <mergeCell ref="A199:N199"/>
    <mergeCell ref="A198:N198"/>
    <mergeCell ref="A187:N187"/>
    <mergeCell ref="A188:N188"/>
    <mergeCell ref="A202:N202"/>
    <mergeCell ref="B175:C175"/>
    <mergeCell ref="A194:N194"/>
    <mergeCell ref="A195:N195"/>
    <mergeCell ref="A168:N168"/>
    <mergeCell ref="A169:B169"/>
    <mergeCell ref="A197:N197"/>
    <mergeCell ref="A184:N184"/>
    <mergeCell ref="A185:N185"/>
    <mergeCell ref="A186:N186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L20:M20"/>
    <mergeCell ref="E18:G18"/>
    <mergeCell ref="L18:M18"/>
    <mergeCell ref="E19:G19"/>
    <mergeCell ref="L19:M19"/>
    <mergeCell ref="E20:G20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T20"/>
  <sheetViews>
    <sheetView zoomScale="93" zoomScaleNormal="93" zoomScalePageLayoutView="0" workbookViewId="0" topLeftCell="B1">
      <selection activeCell="CP11" sqref="CP11:CY12"/>
    </sheetView>
  </sheetViews>
  <sheetFormatPr defaultColWidth="9.140625" defaultRowHeight="12.75"/>
  <cols>
    <col min="1" max="1" width="0.9921875" style="117" hidden="1" customWidth="1"/>
    <col min="2" max="2" width="4.57421875" style="117" customWidth="1"/>
    <col min="3" max="3" width="18.421875" style="143" customWidth="1"/>
    <col min="4" max="4" width="14.00390625" style="117" customWidth="1"/>
    <col min="5" max="5" width="13.8515625" style="117" customWidth="1"/>
    <col min="6" max="6" width="14.421875" style="117" customWidth="1"/>
    <col min="7" max="7" width="13.57421875" style="117" customWidth="1"/>
    <col min="8" max="8" width="14.00390625" style="117" customWidth="1"/>
    <col min="9" max="9" width="13.28125" style="117" customWidth="1"/>
    <col min="10" max="10" width="13.7109375" style="117" customWidth="1"/>
    <col min="11" max="11" width="13.140625" style="117" customWidth="1"/>
    <col min="12" max="12" width="12.8515625" style="117" bestFit="1" customWidth="1"/>
    <col min="13" max="13" width="11.57421875" style="117" customWidth="1"/>
    <col min="14" max="15" width="13.140625" style="117" customWidth="1"/>
    <col min="16" max="18" width="11.57421875" style="117" customWidth="1"/>
    <col min="19" max="19" width="11.7109375" style="117" customWidth="1"/>
    <col min="20" max="20" width="12.8515625" style="117" bestFit="1" customWidth="1"/>
    <col min="21" max="21" width="12.140625" style="117" customWidth="1"/>
    <col min="22" max="22" width="9.421875" style="117" customWidth="1"/>
    <col min="23" max="23" width="9.8515625" style="117" customWidth="1"/>
    <col min="24" max="24" width="10.28125" style="117" customWidth="1"/>
    <col min="25" max="25" width="9.421875" style="117" customWidth="1"/>
    <col min="26" max="26" width="11.57421875" style="117" customWidth="1"/>
    <col min="27" max="27" width="9.8515625" style="117" customWidth="1"/>
    <col min="28" max="28" width="11.57421875" style="117" customWidth="1"/>
    <col min="29" max="29" width="9.421875" style="117" customWidth="1"/>
    <col min="30" max="30" width="11.28125" style="117" customWidth="1"/>
    <col min="31" max="31" width="12.57421875" style="117" customWidth="1"/>
    <col min="32" max="32" width="12.8515625" style="117" bestFit="1" customWidth="1"/>
    <col min="33" max="37" width="11.57421875" style="117" bestFit="1" customWidth="1"/>
    <col min="38" max="38" width="10.8515625" style="117" customWidth="1"/>
    <col min="39" max="39" width="7.7109375" style="117" customWidth="1"/>
    <col min="40" max="41" width="9.57421875" style="117" customWidth="1"/>
    <col min="42" max="43" width="11.00390625" style="117" customWidth="1"/>
    <col min="44" max="44" width="12.8515625" style="117" bestFit="1" customWidth="1"/>
    <col min="45" max="45" width="11.57421875" style="117" bestFit="1" customWidth="1"/>
    <col min="46" max="47" width="10.421875" style="117" customWidth="1"/>
    <col min="48" max="48" width="12.8515625" style="117" bestFit="1" customWidth="1"/>
    <col min="49" max="49" width="12.28125" style="117" customWidth="1"/>
    <col min="50" max="50" width="12.7109375" style="117" customWidth="1"/>
    <col min="51" max="51" width="12.00390625" style="117" customWidth="1"/>
    <col min="52" max="53" width="10.421875" style="117" customWidth="1"/>
    <col min="54" max="54" width="11.57421875" style="117" customWidth="1"/>
    <col min="55" max="55" width="11.7109375" style="117" customWidth="1"/>
    <col min="56" max="61" width="10.421875" style="117" customWidth="1"/>
    <col min="62" max="62" width="12.421875" style="117" customWidth="1"/>
    <col min="63" max="63" width="11.28125" style="117" customWidth="1"/>
    <col min="64" max="64" width="15.140625" style="117" customWidth="1"/>
    <col min="65" max="65" width="14.140625" style="117" bestFit="1" customWidth="1"/>
    <col min="66" max="69" width="10.421875" style="117" customWidth="1"/>
    <col min="70" max="70" width="11.57421875" style="117" customWidth="1"/>
    <col min="71" max="71" width="11.28125" style="117" customWidth="1"/>
    <col min="72" max="73" width="10.421875" style="117" customWidth="1"/>
    <col min="74" max="74" width="11.8515625" style="117" customWidth="1"/>
    <col min="75" max="75" width="11.140625" style="117" customWidth="1"/>
    <col min="76" max="76" width="14.28125" style="117" customWidth="1"/>
    <col min="77" max="77" width="11.57421875" style="117" bestFit="1" customWidth="1"/>
    <col min="78" max="78" width="10.421875" style="117" customWidth="1"/>
    <col min="79" max="79" width="11.7109375" style="117" customWidth="1"/>
    <col min="80" max="89" width="10.421875" style="117" customWidth="1"/>
    <col min="90" max="90" width="11.57421875" style="117" customWidth="1"/>
    <col min="91" max="91" width="11.7109375" style="117" customWidth="1"/>
    <col min="92" max="93" width="10.421875" style="117" customWidth="1"/>
    <col min="94" max="94" width="13.00390625" style="117" customWidth="1"/>
    <col min="95" max="95" width="11.7109375" style="117" customWidth="1"/>
    <col min="96" max="97" width="10.421875" style="117" customWidth="1"/>
    <col min="98" max="99" width="11.8515625" style="117" customWidth="1"/>
    <col min="100" max="101" width="10.421875" style="117" customWidth="1"/>
    <col min="102" max="103" width="12.8515625" style="117" customWidth="1"/>
    <col min="104" max="105" width="10.421875" style="117" customWidth="1"/>
    <col min="106" max="106" width="12.8515625" style="117" customWidth="1"/>
    <col min="107" max="107" width="12.140625" style="117" customWidth="1"/>
    <col min="108" max="109" width="10.421875" style="117" customWidth="1"/>
    <col min="110" max="110" width="12.421875" style="117" customWidth="1"/>
    <col min="111" max="111" width="11.28125" style="117" customWidth="1"/>
    <col min="112" max="113" width="10.421875" style="117" customWidth="1"/>
    <col min="114" max="114" width="15.8515625" style="117" customWidth="1"/>
    <col min="115" max="115" width="11.8515625" style="117" customWidth="1"/>
    <col min="116" max="116" width="11.57421875" style="117" customWidth="1"/>
    <col min="117" max="117" width="11.57421875" style="117" bestFit="1" customWidth="1"/>
    <col min="118" max="118" width="12.8515625" style="117" bestFit="1" customWidth="1"/>
    <col min="119" max="119" width="9.8515625" style="117" customWidth="1"/>
    <col min="120" max="120" width="13.140625" style="117" customWidth="1"/>
    <col min="121" max="121" width="12.8515625" style="117" customWidth="1"/>
    <col min="122" max="16384" width="9.140625" style="117" customWidth="1"/>
  </cols>
  <sheetData>
    <row r="1" spans="2:119" ht="37.5" customHeight="1">
      <c r="B1" s="118" t="s">
        <v>1032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</row>
    <row r="2" spans="2:119" ht="33.75" customHeight="1">
      <c r="B2" s="552" t="s">
        <v>1033</v>
      </c>
      <c r="C2" s="552"/>
      <c r="D2" s="552"/>
      <c r="E2" s="552"/>
      <c r="F2" s="552"/>
      <c r="G2" s="552"/>
      <c r="H2" s="552"/>
      <c r="I2" s="552"/>
      <c r="J2" s="552"/>
      <c r="K2" s="120"/>
      <c r="L2" s="120"/>
      <c r="M2" s="120"/>
      <c r="N2" s="120"/>
      <c r="O2" s="120"/>
      <c r="P2" s="120"/>
      <c r="Q2" s="120"/>
      <c r="R2" s="119"/>
      <c r="S2" s="119"/>
      <c r="T2" s="119"/>
      <c r="U2" s="119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1"/>
      <c r="DG2" s="121"/>
      <c r="DH2" s="121"/>
      <c r="DI2" s="121"/>
      <c r="DJ2" s="121"/>
      <c r="DK2" s="121"/>
      <c r="DL2" s="121"/>
      <c r="DM2" s="121"/>
      <c r="DN2" s="121"/>
      <c r="DO2" s="121"/>
    </row>
    <row r="3" spans="3:109" ht="25.5" customHeight="1">
      <c r="C3" s="122"/>
      <c r="D3" s="123"/>
      <c r="E3" s="123"/>
      <c r="F3" s="124"/>
      <c r="G3" s="563" t="s">
        <v>1166</v>
      </c>
      <c r="H3" s="563"/>
      <c r="I3" s="563"/>
      <c r="J3" s="563"/>
      <c r="K3" s="124"/>
      <c r="L3" s="124"/>
      <c r="M3" s="124"/>
      <c r="N3" s="124"/>
      <c r="O3" s="124"/>
      <c r="P3" s="563" t="s">
        <v>1030</v>
      </c>
      <c r="Q3" s="563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563"/>
      <c r="AC3" s="563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5"/>
      <c r="DC3" s="125"/>
      <c r="DD3" s="125"/>
      <c r="DE3" s="125"/>
    </row>
    <row r="4" spans="2:121" ht="18" customHeight="1">
      <c r="B4" s="565" t="s">
        <v>318</v>
      </c>
      <c r="C4" s="566" t="s">
        <v>623</v>
      </c>
      <c r="D4" s="567" t="s">
        <v>1034</v>
      </c>
      <c r="E4" s="568"/>
      <c r="F4" s="568"/>
      <c r="G4" s="568"/>
      <c r="H4" s="568"/>
      <c r="I4" s="569"/>
      <c r="J4" s="332" t="s">
        <v>629</v>
      </c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</row>
    <row r="5" spans="2:121" ht="15.75" customHeight="1">
      <c r="B5" s="565"/>
      <c r="C5" s="566"/>
      <c r="D5" s="570"/>
      <c r="E5" s="571"/>
      <c r="F5" s="571"/>
      <c r="G5" s="571"/>
      <c r="H5" s="571"/>
      <c r="I5" s="572"/>
      <c r="J5" s="556" t="s">
        <v>1035</v>
      </c>
      <c r="K5" s="556"/>
      <c r="L5" s="556"/>
      <c r="M5" s="556"/>
      <c r="N5" s="564" t="s">
        <v>630</v>
      </c>
      <c r="O5" s="564"/>
      <c r="P5" s="564"/>
      <c r="Q5" s="564"/>
      <c r="R5" s="564"/>
      <c r="S5" s="564"/>
      <c r="T5" s="564"/>
      <c r="U5" s="564"/>
      <c r="V5" s="556" t="s">
        <v>1036</v>
      </c>
      <c r="W5" s="556"/>
      <c r="X5" s="556"/>
      <c r="Y5" s="556"/>
      <c r="Z5" s="556" t="s">
        <v>1037</v>
      </c>
      <c r="AA5" s="556"/>
      <c r="AB5" s="556"/>
      <c r="AC5" s="556"/>
      <c r="AD5" s="556" t="s">
        <v>1038</v>
      </c>
      <c r="AE5" s="556"/>
      <c r="AF5" s="556"/>
      <c r="AG5" s="556"/>
      <c r="AH5" s="562" t="s">
        <v>629</v>
      </c>
      <c r="AI5" s="562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556" t="s">
        <v>1039</v>
      </c>
      <c r="AY5" s="556"/>
      <c r="AZ5" s="556"/>
      <c r="BA5" s="556"/>
      <c r="BB5" s="129" t="s">
        <v>631</v>
      </c>
      <c r="BC5" s="129"/>
      <c r="BD5" s="129"/>
      <c r="BE5" s="129"/>
      <c r="BF5" s="129"/>
      <c r="BG5" s="129"/>
      <c r="BH5" s="129"/>
      <c r="BI5" s="129"/>
      <c r="BJ5" s="556" t="s">
        <v>1040</v>
      </c>
      <c r="BK5" s="556"/>
      <c r="BL5" s="556"/>
      <c r="BM5" s="556"/>
      <c r="BN5" s="128" t="s">
        <v>632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562"/>
      <c r="CC5" s="562"/>
      <c r="CD5" s="562"/>
      <c r="CE5" s="562"/>
      <c r="CF5" s="562"/>
      <c r="CG5" s="562"/>
      <c r="CH5" s="556" t="s">
        <v>1041</v>
      </c>
      <c r="CI5" s="556"/>
      <c r="CJ5" s="556"/>
      <c r="CK5" s="556"/>
      <c r="CL5" s="556" t="s">
        <v>1042</v>
      </c>
      <c r="CM5" s="556"/>
      <c r="CN5" s="556"/>
      <c r="CO5" s="556"/>
      <c r="CP5" s="127" t="s">
        <v>632</v>
      </c>
      <c r="CQ5" s="127"/>
      <c r="CR5" s="127"/>
      <c r="CS5" s="127"/>
      <c r="CT5" s="127"/>
      <c r="CU5" s="127"/>
      <c r="CV5" s="127"/>
      <c r="CW5" s="127"/>
      <c r="CX5" s="556" t="s">
        <v>1043</v>
      </c>
      <c r="CY5" s="556"/>
      <c r="CZ5" s="556"/>
      <c r="DA5" s="556"/>
      <c r="DB5" s="130" t="s">
        <v>632</v>
      </c>
      <c r="DC5" s="130"/>
      <c r="DD5" s="130"/>
      <c r="DE5" s="130"/>
      <c r="DF5" s="556" t="s">
        <v>1044</v>
      </c>
      <c r="DG5" s="556"/>
      <c r="DH5" s="556"/>
      <c r="DI5" s="556"/>
      <c r="DJ5" s="556" t="s">
        <v>1045</v>
      </c>
      <c r="DK5" s="556"/>
      <c r="DL5" s="556"/>
      <c r="DM5" s="556"/>
      <c r="DN5" s="556"/>
      <c r="DO5" s="556"/>
      <c r="DP5" s="557" t="s">
        <v>1046</v>
      </c>
      <c r="DQ5" s="558"/>
    </row>
    <row r="6" spans="2:121" ht="97.5" customHeight="1">
      <c r="B6" s="565"/>
      <c r="C6" s="566"/>
      <c r="D6" s="573"/>
      <c r="E6" s="574"/>
      <c r="F6" s="574"/>
      <c r="G6" s="574"/>
      <c r="H6" s="574"/>
      <c r="I6" s="575"/>
      <c r="J6" s="556"/>
      <c r="K6" s="556"/>
      <c r="L6" s="556"/>
      <c r="M6" s="556"/>
      <c r="N6" s="561" t="s">
        <v>1047</v>
      </c>
      <c r="O6" s="556"/>
      <c r="P6" s="556"/>
      <c r="Q6" s="556"/>
      <c r="R6" s="561" t="s">
        <v>1048</v>
      </c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61" t="s">
        <v>1049</v>
      </c>
      <c r="AI6" s="556"/>
      <c r="AJ6" s="556"/>
      <c r="AK6" s="556"/>
      <c r="AL6" s="556" t="s">
        <v>1050</v>
      </c>
      <c r="AM6" s="556"/>
      <c r="AN6" s="556"/>
      <c r="AO6" s="556"/>
      <c r="AP6" s="556" t="s">
        <v>1051</v>
      </c>
      <c r="AQ6" s="556"/>
      <c r="AR6" s="556"/>
      <c r="AS6" s="556"/>
      <c r="AT6" s="556" t="s">
        <v>1052</v>
      </c>
      <c r="AU6" s="556"/>
      <c r="AV6" s="556"/>
      <c r="AW6" s="556"/>
      <c r="AX6" s="556"/>
      <c r="AY6" s="556"/>
      <c r="AZ6" s="556"/>
      <c r="BA6" s="556"/>
      <c r="BB6" s="556" t="s">
        <v>1053</v>
      </c>
      <c r="BC6" s="556"/>
      <c r="BD6" s="556"/>
      <c r="BE6" s="556"/>
      <c r="BF6" s="556" t="s">
        <v>1054</v>
      </c>
      <c r="BG6" s="556"/>
      <c r="BH6" s="556"/>
      <c r="BI6" s="556"/>
      <c r="BJ6" s="556"/>
      <c r="BK6" s="556"/>
      <c r="BL6" s="556"/>
      <c r="BM6" s="556"/>
      <c r="BN6" s="556" t="s">
        <v>1055</v>
      </c>
      <c r="BO6" s="556"/>
      <c r="BP6" s="556"/>
      <c r="BQ6" s="556"/>
      <c r="BR6" s="561" t="s">
        <v>1056</v>
      </c>
      <c r="BS6" s="556"/>
      <c r="BT6" s="556"/>
      <c r="BU6" s="556"/>
      <c r="BV6" s="561" t="s">
        <v>1057</v>
      </c>
      <c r="BW6" s="556"/>
      <c r="BX6" s="556"/>
      <c r="BY6" s="556"/>
      <c r="BZ6" s="561" t="s">
        <v>1058</v>
      </c>
      <c r="CA6" s="556"/>
      <c r="CB6" s="556"/>
      <c r="CC6" s="556"/>
      <c r="CD6" s="561" t="s">
        <v>1059</v>
      </c>
      <c r="CE6" s="556"/>
      <c r="CF6" s="556"/>
      <c r="CG6" s="556"/>
      <c r="CH6" s="556"/>
      <c r="CI6" s="556"/>
      <c r="CJ6" s="556"/>
      <c r="CK6" s="556"/>
      <c r="CL6" s="556"/>
      <c r="CM6" s="556"/>
      <c r="CN6" s="556"/>
      <c r="CO6" s="556"/>
      <c r="CP6" s="556" t="s">
        <v>633</v>
      </c>
      <c r="CQ6" s="556"/>
      <c r="CR6" s="556"/>
      <c r="CS6" s="556"/>
      <c r="CT6" s="556" t="s">
        <v>1060</v>
      </c>
      <c r="CU6" s="556"/>
      <c r="CV6" s="556"/>
      <c r="CW6" s="556"/>
      <c r="CX6" s="556"/>
      <c r="CY6" s="556"/>
      <c r="CZ6" s="556"/>
      <c r="DA6" s="556"/>
      <c r="DB6" s="556" t="s">
        <v>1061</v>
      </c>
      <c r="DC6" s="556"/>
      <c r="DD6" s="556"/>
      <c r="DE6" s="556"/>
      <c r="DF6" s="556"/>
      <c r="DG6" s="556"/>
      <c r="DH6" s="556"/>
      <c r="DI6" s="556"/>
      <c r="DJ6" s="556"/>
      <c r="DK6" s="556"/>
      <c r="DL6" s="556"/>
      <c r="DM6" s="556"/>
      <c r="DN6" s="556"/>
      <c r="DO6" s="556"/>
      <c r="DP6" s="559"/>
      <c r="DQ6" s="560"/>
    </row>
    <row r="7" spans="2:121" ht="84.75" customHeight="1">
      <c r="B7" s="565"/>
      <c r="C7" s="566"/>
      <c r="D7" s="554" t="s">
        <v>1137</v>
      </c>
      <c r="E7" s="555"/>
      <c r="F7" s="553" t="s">
        <v>634</v>
      </c>
      <c r="G7" s="553"/>
      <c r="H7" s="553" t="s">
        <v>635</v>
      </c>
      <c r="I7" s="553"/>
      <c r="J7" s="553" t="s">
        <v>634</v>
      </c>
      <c r="K7" s="553"/>
      <c r="L7" s="553" t="s">
        <v>635</v>
      </c>
      <c r="M7" s="553"/>
      <c r="N7" s="553" t="s">
        <v>634</v>
      </c>
      <c r="O7" s="553"/>
      <c r="P7" s="553" t="s">
        <v>635</v>
      </c>
      <c r="Q7" s="553"/>
      <c r="R7" s="553" t="s">
        <v>634</v>
      </c>
      <c r="S7" s="553"/>
      <c r="T7" s="553" t="s">
        <v>635</v>
      </c>
      <c r="U7" s="553"/>
      <c r="V7" s="553" t="s">
        <v>634</v>
      </c>
      <c r="W7" s="553"/>
      <c r="X7" s="553" t="s">
        <v>635</v>
      </c>
      <c r="Y7" s="553"/>
      <c r="Z7" s="553" t="s">
        <v>634</v>
      </c>
      <c r="AA7" s="553"/>
      <c r="AB7" s="553" t="s">
        <v>635</v>
      </c>
      <c r="AC7" s="553"/>
      <c r="AD7" s="553" t="s">
        <v>634</v>
      </c>
      <c r="AE7" s="553"/>
      <c r="AF7" s="553" t="s">
        <v>635</v>
      </c>
      <c r="AG7" s="553"/>
      <c r="AH7" s="553" t="s">
        <v>634</v>
      </c>
      <c r="AI7" s="553"/>
      <c r="AJ7" s="553" t="s">
        <v>635</v>
      </c>
      <c r="AK7" s="553"/>
      <c r="AL7" s="553" t="s">
        <v>634</v>
      </c>
      <c r="AM7" s="553"/>
      <c r="AN7" s="553" t="s">
        <v>635</v>
      </c>
      <c r="AO7" s="553"/>
      <c r="AP7" s="553" t="s">
        <v>634</v>
      </c>
      <c r="AQ7" s="553"/>
      <c r="AR7" s="553" t="s">
        <v>635</v>
      </c>
      <c r="AS7" s="553"/>
      <c r="AT7" s="553" t="s">
        <v>634</v>
      </c>
      <c r="AU7" s="553"/>
      <c r="AV7" s="553" t="s">
        <v>635</v>
      </c>
      <c r="AW7" s="553"/>
      <c r="AX7" s="553" t="s">
        <v>634</v>
      </c>
      <c r="AY7" s="553"/>
      <c r="AZ7" s="553" t="s">
        <v>635</v>
      </c>
      <c r="BA7" s="553"/>
      <c r="BB7" s="553" t="s">
        <v>634</v>
      </c>
      <c r="BC7" s="553"/>
      <c r="BD7" s="553" t="s">
        <v>635</v>
      </c>
      <c r="BE7" s="553"/>
      <c r="BF7" s="553" t="s">
        <v>634</v>
      </c>
      <c r="BG7" s="553"/>
      <c r="BH7" s="553" t="s">
        <v>635</v>
      </c>
      <c r="BI7" s="553"/>
      <c r="BJ7" s="553" t="s">
        <v>634</v>
      </c>
      <c r="BK7" s="553"/>
      <c r="BL7" s="553" t="s">
        <v>635</v>
      </c>
      <c r="BM7" s="553"/>
      <c r="BN7" s="553" t="s">
        <v>634</v>
      </c>
      <c r="BO7" s="553"/>
      <c r="BP7" s="553" t="s">
        <v>635</v>
      </c>
      <c r="BQ7" s="553"/>
      <c r="BR7" s="553" t="s">
        <v>634</v>
      </c>
      <c r="BS7" s="553"/>
      <c r="BT7" s="553" t="s">
        <v>635</v>
      </c>
      <c r="BU7" s="553"/>
      <c r="BV7" s="553" t="s">
        <v>634</v>
      </c>
      <c r="BW7" s="553"/>
      <c r="BX7" s="553" t="s">
        <v>635</v>
      </c>
      <c r="BY7" s="553"/>
      <c r="BZ7" s="553" t="s">
        <v>634</v>
      </c>
      <c r="CA7" s="553"/>
      <c r="CB7" s="553" t="s">
        <v>635</v>
      </c>
      <c r="CC7" s="553"/>
      <c r="CD7" s="553" t="s">
        <v>634</v>
      </c>
      <c r="CE7" s="553"/>
      <c r="CF7" s="553" t="s">
        <v>635</v>
      </c>
      <c r="CG7" s="553"/>
      <c r="CH7" s="553" t="s">
        <v>634</v>
      </c>
      <c r="CI7" s="553"/>
      <c r="CJ7" s="553" t="s">
        <v>635</v>
      </c>
      <c r="CK7" s="553"/>
      <c r="CL7" s="553" t="s">
        <v>634</v>
      </c>
      <c r="CM7" s="553"/>
      <c r="CN7" s="553" t="s">
        <v>635</v>
      </c>
      <c r="CO7" s="553"/>
      <c r="CP7" s="553" t="s">
        <v>634</v>
      </c>
      <c r="CQ7" s="553"/>
      <c r="CR7" s="553" t="s">
        <v>635</v>
      </c>
      <c r="CS7" s="553"/>
      <c r="CT7" s="553" t="s">
        <v>634</v>
      </c>
      <c r="CU7" s="553"/>
      <c r="CV7" s="553" t="s">
        <v>635</v>
      </c>
      <c r="CW7" s="553"/>
      <c r="CX7" s="553" t="s">
        <v>634</v>
      </c>
      <c r="CY7" s="553"/>
      <c r="CZ7" s="553" t="s">
        <v>635</v>
      </c>
      <c r="DA7" s="553"/>
      <c r="DB7" s="553" t="s">
        <v>634</v>
      </c>
      <c r="DC7" s="553"/>
      <c r="DD7" s="553" t="s">
        <v>635</v>
      </c>
      <c r="DE7" s="553"/>
      <c r="DF7" s="553" t="s">
        <v>634</v>
      </c>
      <c r="DG7" s="553"/>
      <c r="DH7" s="553" t="s">
        <v>635</v>
      </c>
      <c r="DI7" s="553"/>
      <c r="DJ7" s="553" t="s">
        <v>636</v>
      </c>
      <c r="DK7" s="553"/>
      <c r="DL7" s="553" t="s">
        <v>634</v>
      </c>
      <c r="DM7" s="553"/>
      <c r="DN7" s="553" t="s">
        <v>635</v>
      </c>
      <c r="DO7" s="553"/>
      <c r="DP7" s="553" t="s">
        <v>635</v>
      </c>
      <c r="DQ7" s="553"/>
    </row>
    <row r="8" spans="2:121" ht="57" customHeight="1">
      <c r="B8" s="565"/>
      <c r="C8" s="566"/>
      <c r="D8" s="131" t="s">
        <v>637</v>
      </c>
      <c r="E8" s="132" t="s">
        <v>319</v>
      </c>
      <c r="F8" s="131" t="s">
        <v>637</v>
      </c>
      <c r="G8" s="132" t="s">
        <v>319</v>
      </c>
      <c r="H8" s="131" t="s">
        <v>637</v>
      </c>
      <c r="I8" s="132" t="s">
        <v>319</v>
      </c>
      <c r="J8" s="131" t="s">
        <v>637</v>
      </c>
      <c r="K8" s="132" t="s">
        <v>319</v>
      </c>
      <c r="L8" s="131" t="s">
        <v>637</v>
      </c>
      <c r="M8" s="132" t="s">
        <v>319</v>
      </c>
      <c r="N8" s="131" t="s">
        <v>637</v>
      </c>
      <c r="O8" s="132" t="s">
        <v>319</v>
      </c>
      <c r="P8" s="131" t="s">
        <v>637</v>
      </c>
      <c r="Q8" s="132" t="s">
        <v>319</v>
      </c>
      <c r="R8" s="131" t="s">
        <v>637</v>
      </c>
      <c r="S8" s="132" t="s">
        <v>319</v>
      </c>
      <c r="T8" s="131" t="s">
        <v>637</v>
      </c>
      <c r="U8" s="132" t="s">
        <v>319</v>
      </c>
      <c r="V8" s="131" t="s">
        <v>637</v>
      </c>
      <c r="W8" s="132" t="s">
        <v>319</v>
      </c>
      <c r="X8" s="131" t="s">
        <v>637</v>
      </c>
      <c r="Y8" s="132" t="s">
        <v>319</v>
      </c>
      <c r="Z8" s="131" t="s">
        <v>637</v>
      </c>
      <c r="AA8" s="132" t="s">
        <v>319</v>
      </c>
      <c r="AB8" s="131" t="s">
        <v>637</v>
      </c>
      <c r="AC8" s="132" t="s">
        <v>319</v>
      </c>
      <c r="AD8" s="131" t="s">
        <v>637</v>
      </c>
      <c r="AE8" s="132" t="s">
        <v>319</v>
      </c>
      <c r="AF8" s="131" t="s">
        <v>637</v>
      </c>
      <c r="AG8" s="132" t="s">
        <v>319</v>
      </c>
      <c r="AH8" s="131" t="s">
        <v>637</v>
      </c>
      <c r="AI8" s="132" t="s">
        <v>319</v>
      </c>
      <c r="AJ8" s="131" t="s">
        <v>637</v>
      </c>
      <c r="AK8" s="132" t="s">
        <v>319</v>
      </c>
      <c r="AL8" s="131" t="s">
        <v>637</v>
      </c>
      <c r="AM8" s="132" t="s">
        <v>319</v>
      </c>
      <c r="AN8" s="131" t="s">
        <v>637</v>
      </c>
      <c r="AO8" s="132" t="s">
        <v>319</v>
      </c>
      <c r="AP8" s="131" t="s">
        <v>637</v>
      </c>
      <c r="AQ8" s="132" t="s">
        <v>319</v>
      </c>
      <c r="AR8" s="131" t="s">
        <v>637</v>
      </c>
      <c r="AS8" s="132" t="s">
        <v>319</v>
      </c>
      <c r="AT8" s="131" t="s">
        <v>637</v>
      </c>
      <c r="AU8" s="132" t="s">
        <v>319</v>
      </c>
      <c r="AV8" s="131" t="s">
        <v>637</v>
      </c>
      <c r="AW8" s="132" t="s">
        <v>319</v>
      </c>
      <c r="AX8" s="131" t="s">
        <v>637</v>
      </c>
      <c r="AY8" s="132" t="s">
        <v>319</v>
      </c>
      <c r="AZ8" s="131" t="s">
        <v>637</v>
      </c>
      <c r="BA8" s="132" t="s">
        <v>319</v>
      </c>
      <c r="BB8" s="131" t="s">
        <v>637</v>
      </c>
      <c r="BC8" s="132" t="s">
        <v>319</v>
      </c>
      <c r="BD8" s="131" t="s">
        <v>637</v>
      </c>
      <c r="BE8" s="132" t="s">
        <v>319</v>
      </c>
      <c r="BF8" s="131" t="s">
        <v>637</v>
      </c>
      <c r="BG8" s="132" t="s">
        <v>319</v>
      </c>
      <c r="BH8" s="131" t="s">
        <v>637</v>
      </c>
      <c r="BI8" s="132" t="s">
        <v>319</v>
      </c>
      <c r="BJ8" s="131" t="s">
        <v>637</v>
      </c>
      <c r="BK8" s="132" t="s">
        <v>319</v>
      </c>
      <c r="BL8" s="131" t="s">
        <v>637</v>
      </c>
      <c r="BM8" s="132" t="s">
        <v>319</v>
      </c>
      <c r="BN8" s="131" t="s">
        <v>637</v>
      </c>
      <c r="BO8" s="132" t="s">
        <v>319</v>
      </c>
      <c r="BP8" s="131" t="s">
        <v>637</v>
      </c>
      <c r="BQ8" s="132" t="s">
        <v>319</v>
      </c>
      <c r="BR8" s="131" t="s">
        <v>637</v>
      </c>
      <c r="BS8" s="132" t="s">
        <v>319</v>
      </c>
      <c r="BT8" s="131" t="s">
        <v>637</v>
      </c>
      <c r="BU8" s="132" t="s">
        <v>319</v>
      </c>
      <c r="BV8" s="131" t="s">
        <v>637</v>
      </c>
      <c r="BW8" s="132" t="s">
        <v>319</v>
      </c>
      <c r="BX8" s="131" t="s">
        <v>637</v>
      </c>
      <c r="BY8" s="132" t="s">
        <v>319</v>
      </c>
      <c r="BZ8" s="131" t="s">
        <v>637</v>
      </c>
      <c r="CA8" s="132" t="s">
        <v>319</v>
      </c>
      <c r="CB8" s="131" t="s">
        <v>637</v>
      </c>
      <c r="CC8" s="132" t="s">
        <v>319</v>
      </c>
      <c r="CD8" s="131" t="s">
        <v>637</v>
      </c>
      <c r="CE8" s="132" t="s">
        <v>319</v>
      </c>
      <c r="CF8" s="131" t="s">
        <v>637</v>
      </c>
      <c r="CG8" s="132" t="s">
        <v>319</v>
      </c>
      <c r="CH8" s="131" t="s">
        <v>637</v>
      </c>
      <c r="CI8" s="132" t="s">
        <v>319</v>
      </c>
      <c r="CJ8" s="131" t="s">
        <v>637</v>
      </c>
      <c r="CK8" s="132" t="s">
        <v>319</v>
      </c>
      <c r="CL8" s="131" t="s">
        <v>637</v>
      </c>
      <c r="CM8" s="132" t="s">
        <v>319</v>
      </c>
      <c r="CN8" s="131" t="s">
        <v>637</v>
      </c>
      <c r="CO8" s="132" t="s">
        <v>319</v>
      </c>
      <c r="CP8" s="131" t="s">
        <v>637</v>
      </c>
      <c r="CQ8" s="132" t="s">
        <v>319</v>
      </c>
      <c r="CR8" s="131" t="s">
        <v>637</v>
      </c>
      <c r="CS8" s="132" t="s">
        <v>319</v>
      </c>
      <c r="CT8" s="131" t="s">
        <v>637</v>
      </c>
      <c r="CU8" s="132" t="s">
        <v>319</v>
      </c>
      <c r="CV8" s="131" t="s">
        <v>637</v>
      </c>
      <c r="CW8" s="132" t="s">
        <v>319</v>
      </c>
      <c r="CX8" s="131" t="s">
        <v>637</v>
      </c>
      <c r="CY8" s="132" t="s">
        <v>319</v>
      </c>
      <c r="CZ8" s="131" t="s">
        <v>637</v>
      </c>
      <c r="DA8" s="132" t="s">
        <v>319</v>
      </c>
      <c r="DB8" s="131" t="s">
        <v>637</v>
      </c>
      <c r="DC8" s="132" t="s">
        <v>319</v>
      </c>
      <c r="DD8" s="131" t="s">
        <v>637</v>
      </c>
      <c r="DE8" s="132" t="s">
        <v>319</v>
      </c>
      <c r="DF8" s="131" t="s">
        <v>637</v>
      </c>
      <c r="DG8" s="132" t="s">
        <v>319</v>
      </c>
      <c r="DH8" s="131" t="s">
        <v>637</v>
      </c>
      <c r="DI8" s="132" t="s">
        <v>319</v>
      </c>
      <c r="DJ8" s="131" t="s">
        <v>637</v>
      </c>
      <c r="DK8" s="132" t="s">
        <v>319</v>
      </c>
      <c r="DL8" s="131" t="s">
        <v>637</v>
      </c>
      <c r="DM8" s="132" t="s">
        <v>319</v>
      </c>
      <c r="DN8" s="131" t="s">
        <v>637</v>
      </c>
      <c r="DO8" s="132" t="s">
        <v>319</v>
      </c>
      <c r="DP8" s="131" t="s">
        <v>637</v>
      </c>
      <c r="DQ8" s="132" t="s">
        <v>319</v>
      </c>
    </row>
    <row r="9" spans="2:121" ht="15" customHeight="1">
      <c r="B9" s="126"/>
      <c r="C9" s="291">
        <v>1</v>
      </c>
      <c r="D9" s="190">
        <v>2</v>
      </c>
      <c r="E9" s="190">
        <v>3</v>
      </c>
      <c r="F9" s="190">
        <v>4</v>
      </c>
      <c r="G9" s="190">
        <v>5</v>
      </c>
      <c r="H9" s="190">
        <v>6</v>
      </c>
      <c r="I9" s="190">
        <v>7</v>
      </c>
      <c r="J9" s="190">
        <v>8</v>
      </c>
      <c r="K9" s="190">
        <v>9</v>
      </c>
      <c r="L9" s="190">
        <v>10</v>
      </c>
      <c r="M9" s="190">
        <v>11</v>
      </c>
      <c r="N9" s="190"/>
      <c r="O9" s="190"/>
      <c r="P9" s="190"/>
      <c r="Q9" s="190"/>
      <c r="R9" s="190"/>
      <c r="S9" s="190"/>
      <c r="T9" s="190"/>
      <c r="U9" s="190"/>
      <c r="V9" s="190">
        <v>12</v>
      </c>
      <c r="W9" s="190">
        <v>13</v>
      </c>
      <c r="X9" s="190">
        <v>14</v>
      </c>
      <c r="Y9" s="190">
        <v>15</v>
      </c>
      <c r="Z9" s="190">
        <v>16</v>
      </c>
      <c r="AA9" s="190">
        <v>17</v>
      </c>
      <c r="AB9" s="190">
        <v>18</v>
      </c>
      <c r="AC9" s="190">
        <v>19</v>
      </c>
      <c r="AD9" s="190">
        <v>20</v>
      </c>
      <c r="AE9" s="190">
        <v>21</v>
      </c>
      <c r="AF9" s="190">
        <v>22</v>
      </c>
      <c r="AG9" s="190">
        <v>23</v>
      </c>
      <c r="AH9" s="190">
        <v>28</v>
      </c>
      <c r="AI9" s="190">
        <v>29</v>
      </c>
      <c r="AJ9" s="190">
        <v>30</v>
      </c>
      <c r="AK9" s="190">
        <v>31</v>
      </c>
      <c r="AL9" s="190">
        <v>32</v>
      </c>
      <c r="AM9" s="190">
        <v>33</v>
      </c>
      <c r="AN9" s="190">
        <v>34</v>
      </c>
      <c r="AO9" s="190">
        <v>35</v>
      </c>
      <c r="AP9" s="190">
        <v>36</v>
      </c>
      <c r="AQ9" s="190">
        <v>37</v>
      </c>
      <c r="AR9" s="190">
        <v>38</v>
      </c>
      <c r="AS9" s="190">
        <v>39</v>
      </c>
      <c r="AT9" s="190">
        <v>40</v>
      </c>
      <c r="AU9" s="190">
        <v>41</v>
      </c>
      <c r="AV9" s="190">
        <v>42</v>
      </c>
      <c r="AW9" s="190">
        <v>43</v>
      </c>
      <c r="AX9" s="190">
        <v>44</v>
      </c>
      <c r="AY9" s="190">
        <v>45</v>
      </c>
      <c r="AZ9" s="190">
        <v>46</v>
      </c>
      <c r="BA9" s="190">
        <v>47</v>
      </c>
      <c r="BB9" s="190">
        <v>48</v>
      </c>
      <c r="BC9" s="190">
        <v>49</v>
      </c>
      <c r="BD9" s="190">
        <v>50</v>
      </c>
      <c r="BE9" s="190">
        <v>51</v>
      </c>
      <c r="BF9" s="190"/>
      <c r="BG9" s="190"/>
      <c r="BH9" s="190"/>
      <c r="BI9" s="190"/>
      <c r="BJ9" s="190">
        <v>52</v>
      </c>
      <c r="BK9" s="190">
        <v>53</v>
      </c>
      <c r="BL9" s="190">
        <v>54</v>
      </c>
      <c r="BM9" s="190">
        <v>55</v>
      </c>
      <c r="BN9" s="190">
        <v>56</v>
      </c>
      <c r="BO9" s="190">
        <v>57</v>
      </c>
      <c r="BP9" s="190">
        <v>58</v>
      </c>
      <c r="BQ9" s="190">
        <v>59</v>
      </c>
      <c r="BR9" s="190">
        <v>60</v>
      </c>
      <c r="BS9" s="190">
        <v>61</v>
      </c>
      <c r="BT9" s="190">
        <v>62</v>
      </c>
      <c r="BU9" s="190">
        <v>63</v>
      </c>
      <c r="BV9" s="190"/>
      <c r="BW9" s="190"/>
      <c r="BX9" s="190"/>
      <c r="BY9" s="190"/>
      <c r="BZ9" s="190">
        <v>64</v>
      </c>
      <c r="CA9" s="190">
        <v>65</v>
      </c>
      <c r="CB9" s="190">
        <v>66</v>
      </c>
      <c r="CC9" s="190">
        <v>67</v>
      </c>
      <c r="CD9" s="190"/>
      <c r="CE9" s="190"/>
      <c r="CF9" s="190"/>
      <c r="CG9" s="190"/>
      <c r="CH9" s="190">
        <v>68</v>
      </c>
      <c r="CI9" s="190">
        <v>69</v>
      </c>
      <c r="CJ9" s="190">
        <v>70</v>
      </c>
      <c r="CK9" s="190">
        <v>71</v>
      </c>
      <c r="CL9" s="190">
        <v>72</v>
      </c>
      <c r="CM9" s="190">
        <v>73</v>
      </c>
      <c r="CN9" s="190">
        <v>74</v>
      </c>
      <c r="CO9" s="190">
        <v>75</v>
      </c>
      <c r="CP9" s="190">
        <v>76</v>
      </c>
      <c r="CQ9" s="190">
        <v>77</v>
      </c>
      <c r="CR9" s="190">
        <v>78</v>
      </c>
      <c r="CS9" s="190">
        <v>79</v>
      </c>
      <c r="CT9" s="190">
        <v>80</v>
      </c>
      <c r="CU9" s="190">
        <v>81</v>
      </c>
      <c r="CV9" s="190">
        <v>82</v>
      </c>
      <c r="CW9" s="190">
        <v>83</v>
      </c>
      <c r="CX9" s="190">
        <v>84</v>
      </c>
      <c r="CY9" s="190">
        <v>85</v>
      </c>
      <c r="CZ9" s="190">
        <v>86</v>
      </c>
      <c r="DA9" s="190">
        <v>87</v>
      </c>
      <c r="DB9" s="190">
        <v>88</v>
      </c>
      <c r="DC9" s="190">
        <v>89</v>
      </c>
      <c r="DD9" s="190">
        <v>90</v>
      </c>
      <c r="DE9" s="190">
        <v>91</v>
      </c>
      <c r="DF9" s="190">
        <v>92</v>
      </c>
      <c r="DG9" s="190">
        <v>93</v>
      </c>
      <c r="DH9" s="190">
        <v>94</v>
      </c>
      <c r="DI9" s="190">
        <v>95</v>
      </c>
      <c r="DJ9" s="190">
        <v>96</v>
      </c>
      <c r="DK9" s="190">
        <v>97</v>
      </c>
      <c r="DL9" s="190">
        <v>98</v>
      </c>
      <c r="DM9" s="190">
        <v>99</v>
      </c>
      <c r="DN9" s="190">
        <v>100</v>
      </c>
      <c r="DO9" s="190">
        <v>101</v>
      </c>
      <c r="DP9" s="190">
        <v>102</v>
      </c>
      <c r="DQ9" s="190">
        <v>103</v>
      </c>
    </row>
    <row r="10" spans="2:121" s="133" customFormat="1" ht="19.5" customHeight="1">
      <c r="B10" s="291">
        <v>1</v>
      </c>
      <c r="C10" s="134" t="s">
        <v>936</v>
      </c>
      <c r="D10" s="135">
        <f>F10+H10-DP10</f>
        <v>565116.259</v>
      </c>
      <c r="E10" s="135">
        <f>G10+I10-DQ10</f>
        <v>256169.756</v>
      </c>
      <c r="F10" s="136">
        <f>J10+V10+Z10+AD10+AX10+BJ10+CH10+CL10+CX10+DF10+DL10</f>
        <v>225930.89999999997</v>
      </c>
      <c r="G10" s="136">
        <f>K10+W10+AA10+AE10+AY10+BK10+CI10+CM10+CY10+DG10+DM10</f>
        <v>125743.162</v>
      </c>
      <c r="H10" s="136">
        <f>L10+X10+AB10+AF10+AZ10+BL10+CJ10+CN10+CZ10+DH10+DN10</f>
        <v>376773.76</v>
      </c>
      <c r="I10" s="136">
        <f>M10+Y10+AC10+AG10+BA10+BM10+CK10+CO10+DA10+DI10+DO10</f>
        <v>147426.594</v>
      </c>
      <c r="J10" s="137">
        <v>116667.4</v>
      </c>
      <c r="K10" s="137">
        <v>72488.582</v>
      </c>
      <c r="L10" s="137">
        <v>88525</v>
      </c>
      <c r="M10" s="137">
        <v>45617.088</v>
      </c>
      <c r="N10" s="352">
        <v>90443.4</v>
      </c>
      <c r="O10" s="141">
        <v>58510.335</v>
      </c>
      <c r="P10" s="352">
        <v>2000</v>
      </c>
      <c r="Q10" s="141">
        <v>290.8</v>
      </c>
      <c r="R10" s="353">
        <v>26080</v>
      </c>
      <c r="S10" s="141">
        <v>13870.247</v>
      </c>
      <c r="T10" s="352">
        <v>86525</v>
      </c>
      <c r="U10" s="141">
        <v>45326.288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31800</v>
      </c>
      <c r="AE10" s="141">
        <v>21173.675</v>
      </c>
      <c r="AF10" s="141">
        <v>167966.76</v>
      </c>
      <c r="AG10" s="141">
        <v>69573.119</v>
      </c>
      <c r="AH10" s="141">
        <v>31800</v>
      </c>
      <c r="AI10" s="141">
        <v>21173.675</v>
      </c>
      <c r="AJ10" s="141">
        <v>2640</v>
      </c>
      <c r="AK10" s="141">
        <v>367</v>
      </c>
      <c r="AL10" s="141">
        <v>0</v>
      </c>
      <c r="AM10" s="141">
        <v>0</v>
      </c>
      <c r="AN10" s="136">
        <v>0</v>
      </c>
      <c r="AO10" s="136">
        <v>0</v>
      </c>
      <c r="AP10" s="374">
        <v>0</v>
      </c>
      <c r="AQ10" s="136">
        <v>0</v>
      </c>
      <c r="AR10" s="136">
        <v>238520</v>
      </c>
      <c r="AS10" s="140">
        <v>109493.09</v>
      </c>
      <c r="AT10" s="136">
        <v>0</v>
      </c>
      <c r="AU10" s="136">
        <v>0</v>
      </c>
      <c r="AV10" s="136">
        <v>-73193.24</v>
      </c>
      <c r="AW10" s="140">
        <v>-40286.97</v>
      </c>
      <c r="AX10" s="136">
        <v>6300</v>
      </c>
      <c r="AY10" s="136">
        <v>4000</v>
      </c>
      <c r="AZ10" s="136">
        <v>2820</v>
      </c>
      <c r="BA10" s="136">
        <v>2818.8</v>
      </c>
      <c r="BB10" s="136">
        <v>6300</v>
      </c>
      <c r="BC10" s="140">
        <v>4000</v>
      </c>
      <c r="BD10" s="136">
        <v>2820</v>
      </c>
      <c r="BE10" s="136">
        <v>2818.8</v>
      </c>
      <c r="BF10" s="136">
        <v>0</v>
      </c>
      <c r="BG10" s="136">
        <v>0</v>
      </c>
      <c r="BH10" s="136">
        <v>0</v>
      </c>
      <c r="BI10" s="136">
        <v>0</v>
      </c>
      <c r="BJ10" s="136">
        <v>2480</v>
      </c>
      <c r="BK10" s="136">
        <v>649.995</v>
      </c>
      <c r="BL10" s="294">
        <v>54935</v>
      </c>
      <c r="BM10" s="294">
        <v>18287.49</v>
      </c>
      <c r="BN10" s="136">
        <v>0</v>
      </c>
      <c r="BO10" s="136">
        <v>0</v>
      </c>
      <c r="BP10" s="136">
        <v>0</v>
      </c>
      <c r="BQ10" s="136">
        <v>0</v>
      </c>
      <c r="BR10" s="139">
        <v>0</v>
      </c>
      <c r="BS10" s="136">
        <v>0</v>
      </c>
      <c r="BT10" s="136">
        <v>0</v>
      </c>
      <c r="BU10" s="140">
        <v>0</v>
      </c>
      <c r="BV10" s="136">
        <v>1500</v>
      </c>
      <c r="BW10" s="140">
        <v>0</v>
      </c>
      <c r="BX10" s="138">
        <v>0</v>
      </c>
      <c r="BY10" s="140">
        <v>0</v>
      </c>
      <c r="BZ10" s="136">
        <v>980</v>
      </c>
      <c r="CA10" s="136">
        <v>649.995</v>
      </c>
      <c r="CB10" s="136">
        <v>54935</v>
      </c>
      <c r="CC10" s="140">
        <v>18287.49</v>
      </c>
      <c r="CD10" s="136">
        <v>0</v>
      </c>
      <c r="CE10" s="140">
        <v>0</v>
      </c>
      <c r="CF10" s="136">
        <v>0</v>
      </c>
      <c r="CG10" s="140">
        <v>0</v>
      </c>
      <c r="CH10" s="136">
        <v>200</v>
      </c>
      <c r="CI10" s="140">
        <v>0</v>
      </c>
      <c r="CJ10" s="136">
        <v>0</v>
      </c>
      <c r="CK10" s="136">
        <v>0</v>
      </c>
      <c r="CL10" s="136">
        <v>7600</v>
      </c>
      <c r="CM10" s="136">
        <v>650</v>
      </c>
      <c r="CN10" s="141">
        <v>2192</v>
      </c>
      <c r="CO10" s="136">
        <v>1032</v>
      </c>
      <c r="CP10" s="136">
        <v>6300</v>
      </c>
      <c r="CQ10" s="140">
        <v>650</v>
      </c>
      <c r="CR10" s="136">
        <v>200</v>
      </c>
      <c r="CS10" s="140">
        <v>0</v>
      </c>
      <c r="CT10" s="136">
        <v>2500</v>
      </c>
      <c r="CU10" s="140">
        <v>0</v>
      </c>
      <c r="CV10" s="136">
        <v>200</v>
      </c>
      <c r="CW10" s="140">
        <v>0</v>
      </c>
      <c r="CX10" s="136">
        <v>9295.8</v>
      </c>
      <c r="CY10" s="140">
        <v>5100.91</v>
      </c>
      <c r="CZ10" s="136">
        <v>60335</v>
      </c>
      <c r="DA10" s="140">
        <v>10098.097</v>
      </c>
      <c r="DB10" s="136">
        <v>7795.8</v>
      </c>
      <c r="DC10" s="140">
        <v>5100.91</v>
      </c>
      <c r="DD10" s="136">
        <v>60335</v>
      </c>
      <c r="DE10" s="140">
        <v>10098.097</v>
      </c>
      <c r="DF10" s="136">
        <v>12300</v>
      </c>
      <c r="DG10" s="140">
        <v>4680</v>
      </c>
      <c r="DH10" s="136">
        <v>0</v>
      </c>
      <c r="DI10" s="136">
        <v>0</v>
      </c>
      <c r="DJ10" s="136">
        <v>1699.298</v>
      </c>
      <c r="DK10" s="136">
        <v>0</v>
      </c>
      <c r="DL10" s="136">
        <v>39287.7</v>
      </c>
      <c r="DM10" s="140">
        <v>17000</v>
      </c>
      <c r="DN10" s="138">
        <v>0</v>
      </c>
      <c r="DO10" s="140">
        <v>0</v>
      </c>
      <c r="DP10" s="142">
        <v>37588.401</v>
      </c>
      <c r="DQ10" s="140">
        <v>17000</v>
      </c>
    </row>
    <row r="11" spans="3:124" s="325" customFormat="1" ht="16.5">
      <c r="C11" s="326"/>
      <c r="D11" s="327">
        <f>+F10+H10</f>
        <v>602704.6599999999</v>
      </c>
      <c r="E11" s="328">
        <v>265153.0447</v>
      </c>
      <c r="F11" s="328">
        <v>225</v>
      </c>
      <c r="G11" s="328">
        <v>66</v>
      </c>
      <c r="H11" s="328">
        <v>156963.822</v>
      </c>
      <c r="I11" s="385">
        <v>145147.9562</v>
      </c>
      <c r="J11" s="385">
        <v>1111122445.4</v>
      </c>
      <c r="K11" s="385">
        <v>49313</v>
      </c>
      <c r="L11" s="385">
        <v>6</v>
      </c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  <c r="DN11" s="385"/>
      <c r="DO11" s="385"/>
      <c r="DP11" s="385"/>
      <c r="DQ11" s="385"/>
      <c r="DR11" s="385"/>
      <c r="DS11" s="385"/>
      <c r="DT11" s="385"/>
    </row>
    <row r="12" spans="3:124" s="325" customFormat="1" ht="16.5">
      <c r="C12" s="326"/>
      <c r="D12" s="330">
        <f aca="true" t="shared" si="0" ref="D12:I12">+D10-D11</f>
        <v>-37588.400999999954</v>
      </c>
      <c r="E12" s="330">
        <f>++E10+G10</f>
        <v>381912.918</v>
      </c>
      <c r="F12" s="330">
        <f t="shared" si="0"/>
        <v>225705.89999999997</v>
      </c>
      <c r="G12" s="330">
        <f t="shared" si="0"/>
        <v>125677.162</v>
      </c>
      <c r="H12" s="330">
        <f t="shared" si="0"/>
        <v>219809.93800000002</v>
      </c>
      <c r="I12" s="442">
        <f t="shared" si="0"/>
        <v>2278.637800000026</v>
      </c>
      <c r="J12" s="442"/>
      <c r="K12" s="442">
        <v>49</v>
      </c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 t="s">
        <v>1167</v>
      </c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CP12" s="385"/>
      <c r="CQ12" s="385"/>
      <c r="CR12" s="385"/>
      <c r="CS12" s="385"/>
      <c r="CT12" s="385"/>
      <c r="CU12" s="385"/>
      <c r="CV12" s="385"/>
      <c r="CW12" s="385"/>
      <c r="CX12" s="385"/>
      <c r="CY12" s="385"/>
      <c r="CZ12" s="385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5"/>
      <c r="DP12" s="385"/>
      <c r="DQ12" s="449"/>
      <c r="DR12" s="385"/>
      <c r="DS12" s="385"/>
      <c r="DT12" s="385"/>
    </row>
    <row r="13" spans="3:124" s="317" customFormat="1" ht="17.25">
      <c r="C13" s="318"/>
      <c r="D13" s="319"/>
      <c r="E13" s="318" t="s">
        <v>1147</v>
      </c>
      <c r="F13" s="319"/>
      <c r="G13" s="319"/>
      <c r="H13" s="318" t="s">
        <v>659</v>
      </c>
      <c r="I13" s="443"/>
      <c r="J13" s="444"/>
      <c r="K13" s="445"/>
      <c r="L13" s="445"/>
      <c r="M13" s="445"/>
      <c r="N13" s="446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</row>
    <row r="14" spans="4:124" ht="16.5">
      <c r="D14" s="324"/>
      <c r="E14" s="153"/>
      <c r="F14" s="153"/>
      <c r="G14" s="153"/>
      <c r="H14" s="153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8"/>
      <c r="AE14" s="447"/>
      <c r="AF14" s="447"/>
      <c r="AG14" s="447"/>
      <c r="AH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CY14" s="447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7"/>
      <c r="DM14" s="447"/>
      <c r="DN14" s="447"/>
      <c r="DO14" s="447"/>
      <c r="DP14" s="447"/>
      <c r="DQ14" s="447"/>
      <c r="DR14" s="447"/>
      <c r="DS14" s="447"/>
      <c r="DT14" s="447"/>
    </row>
    <row r="15" spans="4:61" ht="16.5">
      <c r="D15" s="3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</row>
    <row r="16" spans="5:34" ht="16.5">
      <c r="E16" s="3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</row>
    <row r="17" spans="4:34" ht="16.5">
      <c r="D17" s="347"/>
      <c r="E17" s="347"/>
      <c r="F17" s="347"/>
      <c r="G17" s="347"/>
      <c r="H17" s="347"/>
      <c r="I17" s="3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</row>
    <row r="18" spans="7:8" ht="16.5">
      <c r="G18" s="347"/>
      <c r="H18" s="347"/>
    </row>
    <row r="20" spans="6:13" ht="16.5">
      <c r="F20" s="347"/>
      <c r="G20" s="347"/>
      <c r="H20" s="347"/>
      <c r="I20" s="347"/>
      <c r="J20" s="347"/>
      <c r="K20" s="347"/>
      <c r="L20" s="347"/>
      <c r="M20" s="347"/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7"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  <mergeCell ref="G3:J3"/>
    <mergeCell ref="P3:Q3"/>
    <mergeCell ref="AB3:AC3"/>
    <mergeCell ref="J5:M6"/>
    <mergeCell ref="N5:U5"/>
    <mergeCell ref="V5:Y6"/>
    <mergeCell ref="Z5:AC6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D7:DE7"/>
    <mergeCell ref="DF7:DG7"/>
    <mergeCell ref="CJ7:CK7"/>
    <mergeCell ref="CL7:CM7"/>
    <mergeCell ref="CN7:CO7"/>
    <mergeCell ref="CP7:CQ7"/>
    <mergeCell ref="CR7:CS7"/>
    <mergeCell ref="CT7:CU7"/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1">
      <selection activeCell="AP11" sqref="AP11:AS11"/>
    </sheetView>
  </sheetViews>
  <sheetFormatPr defaultColWidth="14.8515625" defaultRowHeight="12.75"/>
  <cols>
    <col min="1" max="1" width="14.8515625" style="117" customWidth="1"/>
    <col min="2" max="2" width="14.8515625" style="143" customWidth="1"/>
    <col min="3" max="4" width="16.8515625" style="117" bestFit="1" customWidth="1"/>
    <col min="5" max="6" width="15.57421875" style="117" bestFit="1" customWidth="1"/>
    <col min="7" max="16384" width="14.8515625" style="117" customWidth="1"/>
  </cols>
  <sheetData>
    <row r="1" spans="1:66" ht="13.5" customHeight="1">
      <c r="A1" s="144">
        <v>0</v>
      </c>
      <c r="B1" s="145"/>
      <c r="C1" s="144"/>
      <c r="D1" s="144"/>
      <c r="E1" s="144"/>
      <c r="F1" s="144"/>
      <c r="G1" s="144" t="s">
        <v>1062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6"/>
      <c r="AJ1" s="146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</row>
    <row r="2" spans="1:66" ht="36.75" customHeight="1">
      <c r="A2" s="552" t="s">
        <v>1063</v>
      </c>
      <c r="B2" s="552"/>
      <c r="C2" s="552"/>
      <c r="D2" s="552"/>
      <c r="E2" s="552"/>
      <c r="F2" s="552"/>
      <c r="G2" s="552"/>
      <c r="H2" s="552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</row>
    <row r="3" spans="2:36" ht="15" customHeight="1">
      <c r="B3" s="122"/>
      <c r="D3" s="124" t="s">
        <v>1168</v>
      </c>
      <c r="E3" s="124"/>
      <c r="F3" s="124"/>
      <c r="G3" s="124"/>
      <c r="H3" s="124"/>
      <c r="I3" s="124"/>
      <c r="N3" s="117" t="s">
        <v>1030</v>
      </c>
      <c r="W3" s="585"/>
      <c r="X3" s="585"/>
      <c r="AG3" s="563"/>
      <c r="AH3" s="563"/>
      <c r="AI3" s="147"/>
      <c r="AJ3" s="147"/>
    </row>
    <row r="4" spans="1:66" ht="15" customHeight="1">
      <c r="A4" s="621" t="s">
        <v>318</v>
      </c>
      <c r="B4" s="566" t="s">
        <v>623</v>
      </c>
      <c r="C4" s="604" t="s">
        <v>1064</v>
      </c>
      <c r="D4" s="605"/>
      <c r="E4" s="605"/>
      <c r="F4" s="605"/>
      <c r="G4" s="605"/>
      <c r="H4" s="606"/>
      <c r="I4" s="588" t="s">
        <v>638</v>
      </c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90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</row>
    <row r="5" spans="1:66" ht="28.5" customHeight="1">
      <c r="A5" s="621"/>
      <c r="B5" s="566"/>
      <c r="C5" s="607"/>
      <c r="D5" s="608"/>
      <c r="E5" s="608"/>
      <c r="F5" s="608"/>
      <c r="G5" s="608"/>
      <c r="H5" s="609"/>
      <c r="I5" s="613" t="s">
        <v>639</v>
      </c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614"/>
      <c r="AU5" s="614"/>
      <c r="AV5" s="614"/>
      <c r="AW5" s="614"/>
      <c r="AX5" s="614"/>
      <c r="AY5" s="614"/>
      <c r="AZ5" s="614"/>
      <c r="BA5" s="614"/>
      <c r="BB5" s="615"/>
      <c r="BC5" s="616" t="s">
        <v>640</v>
      </c>
      <c r="BD5" s="617"/>
      <c r="BE5" s="617"/>
      <c r="BF5" s="617"/>
      <c r="BG5" s="617"/>
      <c r="BH5" s="617"/>
      <c r="BI5" s="594" t="s">
        <v>641</v>
      </c>
      <c r="BJ5" s="594"/>
      <c r="BK5" s="594"/>
      <c r="BL5" s="594"/>
      <c r="BM5" s="594"/>
      <c r="BN5" s="594"/>
    </row>
    <row r="6" spans="1:66" ht="3" customHeight="1" hidden="1">
      <c r="A6" s="621"/>
      <c r="B6" s="566"/>
      <c r="C6" s="607"/>
      <c r="D6" s="608"/>
      <c r="E6" s="608"/>
      <c r="F6" s="608"/>
      <c r="G6" s="608"/>
      <c r="H6" s="609"/>
      <c r="I6" s="618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  <c r="BB6" s="620"/>
      <c r="BC6" s="618"/>
      <c r="BD6" s="619"/>
      <c r="BE6" s="619"/>
      <c r="BF6" s="619"/>
      <c r="BG6" s="594" t="s">
        <v>1065</v>
      </c>
      <c r="BH6" s="594"/>
      <c r="BI6" s="577" t="s">
        <v>1066</v>
      </c>
      <c r="BJ6" s="578"/>
      <c r="BK6" s="594" t="s">
        <v>642</v>
      </c>
      <c r="BL6" s="594"/>
      <c r="BM6" s="594"/>
      <c r="BN6" s="594"/>
    </row>
    <row r="7" spans="1:66" ht="54" customHeight="1">
      <c r="A7" s="621"/>
      <c r="B7" s="566"/>
      <c r="C7" s="607"/>
      <c r="D7" s="608"/>
      <c r="E7" s="608"/>
      <c r="F7" s="608"/>
      <c r="G7" s="608"/>
      <c r="H7" s="609"/>
      <c r="I7" s="594" t="s">
        <v>643</v>
      </c>
      <c r="J7" s="594"/>
      <c r="K7" s="594"/>
      <c r="L7" s="594"/>
      <c r="M7" s="600" t="s">
        <v>1067</v>
      </c>
      <c r="N7" s="601"/>
      <c r="O7" s="596" t="s">
        <v>644</v>
      </c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8"/>
      <c r="AE7" s="600" t="s">
        <v>1068</v>
      </c>
      <c r="AF7" s="601"/>
      <c r="AG7" s="600" t="s">
        <v>1069</v>
      </c>
      <c r="AH7" s="601"/>
      <c r="AI7" s="593" t="s">
        <v>631</v>
      </c>
      <c r="AJ7" s="587"/>
      <c r="AK7" s="595" t="s">
        <v>645</v>
      </c>
      <c r="AL7" s="553"/>
      <c r="AM7" s="593" t="s">
        <v>631</v>
      </c>
      <c r="AN7" s="587"/>
      <c r="AO7" s="553" t="s">
        <v>1070</v>
      </c>
      <c r="AP7" s="553"/>
      <c r="AQ7" s="593" t="s">
        <v>1071</v>
      </c>
      <c r="AR7" s="599"/>
      <c r="AS7" s="599"/>
      <c r="AT7" s="599"/>
      <c r="AU7" s="599"/>
      <c r="AV7" s="587"/>
      <c r="AW7" s="593" t="s">
        <v>646</v>
      </c>
      <c r="AX7" s="599"/>
      <c r="AY7" s="599"/>
      <c r="AZ7" s="599"/>
      <c r="BA7" s="599"/>
      <c r="BB7" s="587"/>
      <c r="BC7" s="577" t="s">
        <v>1072</v>
      </c>
      <c r="BD7" s="578"/>
      <c r="BE7" s="577" t="s">
        <v>1073</v>
      </c>
      <c r="BF7" s="578"/>
      <c r="BG7" s="594"/>
      <c r="BH7" s="594"/>
      <c r="BI7" s="579"/>
      <c r="BJ7" s="580"/>
      <c r="BK7" s="594"/>
      <c r="BL7" s="594"/>
      <c r="BM7" s="594"/>
      <c r="BN7" s="594"/>
    </row>
    <row r="8" spans="1:66" ht="155.25" customHeight="1">
      <c r="A8" s="621"/>
      <c r="B8" s="566"/>
      <c r="C8" s="576" t="s">
        <v>647</v>
      </c>
      <c r="D8" s="576"/>
      <c r="E8" s="610" t="s">
        <v>634</v>
      </c>
      <c r="F8" s="610"/>
      <c r="G8" s="611" t="s">
        <v>635</v>
      </c>
      <c r="H8" s="611"/>
      <c r="I8" s="553" t="s">
        <v>1074</v>
      </c>
      <c r="J8" s="553"/>
      <c r="K8" s="553" t="s">
        <v>1075</v>
      </c>
      <c r="L8" s="553"/>
      <c r="M8" s="602"/>
      <c r="N8" s="603"/>
      <c r="O8" s="586" t="s">
        <v>1076</v>
      </c>
      <c r="P8" s="587"/>
      <c r="Q8" s="593" t="s">
        <v>1077</v>
      </c>
      <c r="R8" s="587"/>
      <c r="S8" s="586" t="s">
        <v>1078</v>
      </c>
      <c r="T8" s="587"/>
      <c r="U8" s="586" t="s">
        <v>1079</v>
      </c>
      <c r="V8" s="587"/>
      <c r="W8" s="586" t="s">
        <v>1080</v>
      </c>
      <c r="X8" s="587"/>
      <c r="Y8" s="591" t="s">
        <v>1081</v>
      </c>
      <c r="Z8" s="592"/>
      <c r="AA8" s="593" t="s">
        <v>1082</v>
      </c>
      <c r="AB8" s="587"/>
      <c r="AC8" s="593" t="s">
        <v>1083</v>
      </c>
      <c r="AD8" s="587"/>
      <c r="AE8" s="602"/>
      <c r="AF8" s="603"/>
      <c r="AG8" s="602"/>
      <c r="AH8" s="603"/>
      <c r="AI8" s="593" t="s">
        <v>1084</v>
      </c>
      <c r="AJ8" s="587"/>
      <c r="AK8" s="553"/>
      <c r="AL8" s="553"/>
      <c r="AM8" s="593" t="s">
        <v>1085</v>
      </c>
      <c r="AN8" s="587"/>
      <c r="AO8" s="553"/>
      <c r="AP8" s="553"/>
      <c r="AQ8" s="576" t="s">
        <v>647</v>
      </c>
      <c r="AR8" s="576"/>
      <c r="AS8" s="576" t="s">
        <v>634</v>
      </c>
      <c r="AT8" s="576"/>
      <c r="AU8" s="576" t="s">
        <v>635</v>
      </c>
      <c r="AV8" s="576"/>
      <c r="AW8" s="576" t="s">
        <v>648</v>
      </c>
      <c r="AX8" s="576"/>
      <c r="AY8" s="583" t="s">
        <v>649</v>
      </c>
      <c r="AZ8" s="584"/>
      <c r="BA8" s="562" t="s">
        <v>650</v>
      </c>
      <c r="BB8" s="562"/>
      <c r="BC8" s="581"/>
      <c r="BD8" s="582"/>
      <c r="BE8" s="581"/>
      <c r="BF8" s="582"/>
      <c r="BG8" s="594"/>
      <c r="BH8" s="594"/>
      <c r="BI8" s="581"/>
      <c r="BJ8" s="582"/>
      <c r="BK8" s="594" t="s">
        <v>1086</v>
      </c>
      <c r="BL8" s="594"/>
      <c r="BM8" s="594" t="s">
        <v>651</v>
      </c>
      <c r="BN8" s="594"/>
    </row>
    <row r="9" spans="1:66" ht="47.25" customHeight="1">
      <c r="A9" s="621"/>
      <c r="B9" s="566"/>
      <c r="C9" s="131" t="s">
        <v>1087</v>
      </c>
      <c r="D9" s="132" t="s">
        <v>319</v>
      </c>
      <c r="E9" s="131" t="s">
        <v>637</v>
      </c>
      <c r="F9" s="132" t="s">
        <v>319</v>
      </c>
      <c r="G9" s="131" t="s">
        <v>637</v>
      </c>
      <c r="H9" s="132" t="s">
        <v>319</v>
      </c>
      <c r="I9" s="131" t="s">
        <v>637</v>
      </c>
      <c r="J9" s="132" t="s">
        <v>319</v>
      </c>
      <c r="K9" s="131" t="s">
        <v>637</v>
      </c>
      <c r="L9" s="132" t="s">
        <v>319</v>
      </c>
      <c r="M9" s="131" t="s">
        <v>637</v>
      </c>
      <c r="N9" s="132" t="s">
        <v>319</v>
      </c>
      <c r="O9" s="131" t="s">
        <v>637</v>
      </c>
      <c r="P9" s="132" t="s">
        <v>319</v>
      </c>
      <c r="Q9" s="131" t="s">
        <v>637</v>
      </c>
      <c r="R9" s="132" t="s">
        <v>319</v>
      </c>
      <c r="S9" s="131" t="s">
        <v>637</v>
      </c>
      <c r="T9" s="132" t="s">
        <v>319</v>
      </c>
      <c r="U9" s="131" t="s">
        <v>637</v>
      </c>
      <c r="V9" s="132" t="s">
        <v>319</v>
      </c>
      <c r="W9" s="131" t="s">
        <v>637</v>
      </c>
      <c r="X9" s="132" t="s">
        <v>319</v>
      </c>
      <c r="Y9" s="131" t="s">
        <v>637</v>
      </c>
      <c r="Z9" s="132" t="s">
        <v>319</v>
      </c>
      <c r="AA9" s="131" t="s">
        <v>637</v>
      </c>
      <c r="AB9" s="132" t="s">
        <v>319</v>
      </c>
      <c r="AC9" s="131" t="s">
        <v>637</v>
      </c>
      <c r="AD9" s="132" t="s">
        <v>319</v>
      </c>
      <c r="AE9" s="131" t="s">
        <v>637</v>
      </c>
      <c r="AF9" s="132" t="s">
        <v>319</v>
      </c>
      <c r="AG9" s="131" t="s">
        <v>637</v>
      </c>
      <c r="AH9" s="132" t="s">
        <v>319</v>
      </c>
      <c r="AI9" s="131" t="s">
        <v>637</v>
      </c>
      <c r="AJ9" s="132" t="s">
        <v>319</v>
      </c>
      <c r="AK9" s="131" t="s">
        <v>637</v>
      </c>
      <c r="AL9" s="132" t="s">
        <v>319</v>
      </c>
      <c r="AM9" s="131" t="s">
        <v>1087</v>
      </c>
      <c r="AN9" s="132" t="s">
        <v>319</v>
      </c>
      <c r="AO9" s="131" t="s">
        <v>637</v>
      </c>
      <c r="AP9" s="132" t="s">
        <v>319</v>
      </c>
      <c r="AQ9" s="131" t="s">
        <v>637</v>
      </c>
      <c r="AR9" s="132" t="s">
        <v>319</v>
      </c>
      <c r="AS9" s="131" t="s">
        <v>637</v>
      </c>
      <c r="AT9" s="132" t="s">
        <v>319</v>
      </c>
      <c r="AU9" s="131" t="s">
        <v>637</v>
      </c>
      <c r="AV9" s="132" t="s">
        <v>319</v>
      </c>
      <c r="AW9" s="131" t="s">
        <v>637</v>
      </c>
      <c r="AX9" s="132" t="s">
        <v>319</v>
      </c>
      <c r="AY9" s="131" t="s">
        <v>637</v>
      </c>
      <c r="AZ9" s="132" t="s">
        <v>319</v>
      </c>
      <c r="BA9" s="131" t="s">
        <v>637</v>
      </c>
      <c r="BB9" s="132" t="s">
        <v>319</v>
      </c>
      <c r="BC9" s="131" t="s">
        <v>637</v>
      </c>
      <c r="BD9" s="132" t="s">
        <v>319</v>
      </c>
      <c r="BE9" s="131" t="s">
        <v>637</v>
      </c>
      <c r="BF9" s="132" t="s">
        <v>319</v>
      </c>
      <c r="BG9" s="131" t="s">
        <v>637</v>
      </c>
      <c r="BH9" s="132" t="s">
        <v>319</v>
      </c>
      <c r="BI9" s="131" t="s">
        <v>637</v>
      </c>
      <c r="BJ9" s="132" t="s">
        <v>319</v>
      </c>
      <c r="BK9" s="131" t="s">
        <v>637</v>
      </c>
      <c r="BL9" s="132" t="s">
        <v>319</v>
      </c>
      <c r="BM9" s="131" t="s">
        <v>637</v>
      </c>
      <c r="BN9" s="132" t="s">
        <v>319</v>
      </c>
    </row>
    <row r="10" spans="1:66" ht="17.25" customHeight="1">
      <c r="A10" s="148"/>
      <c r="B10" s="291">
        <v>1</v>
      </c>
      <c r="C10" s="148">
        <v>2</v>
      </c>
      <c r="D10" s="148">
        <v>3</v>
      </c>
      <c r="E10" s="148">
        <v>4</v>
      </c>
      <c r="F10" s="148">
        <v>5</v>
      </c>
      <c r="G10" s="148">
        <v>6</v>
      </c>
      <c r="H10" s="148">
        <v>7</v>
      </c>
      <c r="I10" s="148">
        <v>8</v>
      </c>
      <c r="J10" s="148">
        <v>9</v>
      </c>
      <c r="K10" s="148">
        <v>10</v>
      </c>
      <c r="L10" s="148">
        <v>11</v>
      </c>
      <c r="M10" s="148">
        <v>12</v>
      </c>
      <c r="N10" s="148">
        <v>13</v>
      </c>
      <c r="O10" s="148">
        <v>14</v>
      </c>
      <c r="P10" s="148">
        <v>15</v>
      </c>
      <c r="Q10" s="148">
        <v>16</v>
      </c>
      <c r="R10" s="148">
        <v>17</v>
      </c>
      <c r="S10" s="148">
        <v>18</v>
      </c>
      <c r="T10" s="148">
        <v>19</v>
      </c>
      <c r="U10" s="148">
        <v>20</v>
      </c>
      <c r="V10" s="148">
        <v>21</v>
      </c>
      <c r="W10" s="148">
        <v>22</v>
      </c>
      <c r="X10" s="148">
        <v>23</v>
      </c>
      <c r="Y10" s="148">
        <v>24</v>
      </c>
      <c r="Z10" s="148">
        <v>25</v>
      </c>
      <c r="AA10" s="148">
        <v>26</v>
      </c>
      <c r="AB10" s="148">
        <v>27</v>
      </c>
      <c r="AC10" s="148">
        <v>28</v>
      </c>
      <c r="AD10" s="148">
        <v>29</v>
      </c>
      <c r="AE10" s="148">
        <v>30</v>
      </c>
      <c r="AF10" s="148">
        <v>31</v>
      </c>
      <c r="AG10" s="148">
        <v>32</v>
      </c>
      <c r="AH10" s="148">
        <v>33</v>
      </c>
      <c r="AI10" s="148">
        <v>34</v>
      </c>
      <c r="AJ10" s="148">
        <v>35</v>
      </c>
      <c r="AK10" s="148">
        <v>36</v>
      </c>
      <c r="AL10" s="148">
        <v>37</v>
      </c>
      <c r="AM10" s="148">
        <v>38</v>
      </c>
      <c r="AN10" s="148">
        <v>39</v>
      </c>
      <c r="AO10" s="148">
        <v>40</v>
      </c>
      <c r="AP10" s="148">
        <v>41</v>
      </c>
      <c r="AQ10" s="148"/>
      <c r="AR10" s="148"/>
      <c r="AS10" s="148">
        <v>42</v>
      </c>
      <c r="AT10" s="148">
        <v>43</v>
      </c>
      <c r="AU10" s="148"/>
      <c r="AV10" s="148"/>
      <c r="AW10" s="148">
        <v>46</v>
      </c>
      <c r="AX10" s="148">
        <v>47</v>
      </c>
      <c r="AY10" s="148">
        <v>48</v>
      </c>
      <c r="AZ10" s="148">
        <v>49</v>
      </c>
      <c r="BA10" s="148">
        <v>50</v>
      </c>
      <c r="BB10" s="148">
        <v>51</v>
      </c>
      <c r="BC10" s="148">
        <v>52</v>
      </c>
      <c r="BD10" s="148">
        <v>53</v>
      </c>
      <c r="BE10" s="148">
        <v>54</v>
      </c>
      <c r="BF10" s="148">
        <v>55</v>
      </c>
      <c r="BG10" s="148">
        <v>56</v>
      </c>
      <c r="BH10" s="148">
        <v>57</v>
      </c>
      <c r="BI10" s="148">
        <v>58</v>
      </c>
      <c r="BJ10" s="148">
        <v>59</v>
      </c>
      <c r="BK10" s="148">
        <v>60</v>
      </c>
      <c r="BL10" s="148">
        <v>61</v>
      </c>
      <c r="BM10" s="148">
        <v>62</v>
      </c>
      <c r="BN10" s="148">
        <v>63</v>
      </c>
    </row>
    <row r="11" spans="1:66" s="152" customFormat="1" ht="18.75" customHeight="1">
      <c r="A11" s="291">
        <v>1</v>
      </c>
      <c r="B11" s="134" t="s">
        <v>936</v>
      </c>
      <c r="C11" s="149">
        <f>E11+G11-BA11</f>
        <v>565116.259</v>
      </c>
      <c r="D11" s="149">
        <f>F11+H11-BB11</f>
        <v>256169.756</v>
      </c>
      <c r="E11" s="150">
        <f>+I11+M11+AE11+AG11+AK11+AO11+AS11</f>
        <v>225930.89999999997</v>
      </c>
      <c r="F11" s="150">
        <f>J11+L11+N11+AF11+AH11+AL11+AP11+AT11</f>
        <v>125743.161</v>
      </c>
      <c r="G11" s="136">
        <f>+AU11+BC11+BE11+BK11+BI11</f>
        <v>376773.76</v>
      </c>
      <c r="H11" s="136">
        <f>+AV11+BD11+BF11+BL11+BJ11</f>
        <v>147426.595</v>
      </c>
      <c r="I11" s="136">
        <v>67993.4</v>
      </c>
      <c r="J11" s="151">
        <v>46344.382</v>
      </c>
      <c r="K11" s="136">
        <v>0</v>
      </c>
      <c r="L11" s="136">
        <v>0</v>
      </c>
      <c r="M11" s="136">
        <v>88409</v>
      </c>
      <c r="N11" s="151">
        <v>48151.572</v>
      </c>
      <c r="O11" s="139">
        <v>8000</v>
      </c>
      <c r="P11" s="151">
        <v>4993.792</v>
      </c>
      <c r="Q11" s="138">
        <v>7500</v>
      </c>
      <c r="R11" s="151">
        <v>4000</v>
      </c>
      <c r="S11" s="138">
        <v>2000</v>
      </c>
      <c r="T11" s="151">
        <v>1283.743</v>
      </c>
      <c r="U11" s="136">
        <v>400</v>
      </c>
      <c r="V11" s="151">
        <v>161</v>
      </c>
      <c r="W11" s="136">
        <v>15844</v>
      </c>
      <c r="X11" s="151">
        <v>7358.905</v>
      </c>
      <c r="Y11" s="136">
        <v>12000</v>
      </c>
      <c r="Z11" s="151">
        <v>5276.175</v>
      </c>
      <c r="AA11" s="136">
        <v>4650</v>
      </c>
      <c r="AB11" s="151">
        <v>132.55</v>
      </c>
      <c r="AC11" s="136">
        <v>38365</v>
      </c>
      <c r="AD11" s="151">
        <v>24454.995</v>
      </c>
      <c r="AE11" s="136">
        <v>0</v>
      </c>
      <c r="AF11" s="136">
        <v>0</v>
      </c>
      <c r="AG11" s="136">
        <v>0</v>
      </c>
      <c r="AH11" s="151">
        <v>0</v>
      </c>
      <c r="AI11" s="136">
        <v>0</v>
      </c>
      <c r="AJ11" s="151">
        <v>0</v>
      </c>
      <c r="AK11" s="136">
        <v>14140.8</v>
      </c>
      <c r="AL11" s="151">
        <v>8579.857</v>
      </c>
      <c r="AM11" s="136">
        <v>9495.8</v>
      </c>
      <c r="AN11" s="151">
        <v>5100.91</v>
      </c>
      <c r="AO11" s="136">
        <v>13000</v>
      </c>
      <c r="AP11" s="450">
        <v>5000</v>
      </c>
      <c r="AQ11" s="374">
        <v>4799.298</v>
      </c>
      <c r="AR11" s="374">
        <v>667.35</v>
      </c>
      <c r="AS11" s="374">
        <v>42387.7</v>
      </c>
      <c r="AT11" s="450">
        <v>17667.35</v>
      </c>
      <c r="AU11" s="374">
        <v>0</v>
      </c>
      <c r="AV11" s="450">
        <v>0</v>
      </c>
      <c r="AW11" s="450">
        <v>39287.7</v>
      </c>
      <c r="AX11" s="450">
        <v>17000</v>
      </c>
      <c r="AY11" s="374">
        <v>0</v>
      </c>
      <c r="AZ11" s="450">
        <v>0</v>
      </c>
      <c r="BA11" s="451">
        <v>37588.401</v>
      </c>
      <c r="BB11" s="450">
        <v>17000</v>
      </c>
      <c r="BC11" s="136">
        <v>405000</v>
      </c>
      <c r="BD11" s="151">
        <v>150455.715</v>
      </c>
      <c r="BE11" s="136">
        <v>44967</v>
      </c>
      <c r="BF11" s="151">
        <f>25978.85+11279</f>
        <v>37257.85</v>
      </c>
      <c r="BG11" s="136">
        <v>0</v>
      </c>
      <c r="BH11" s="136">
        <v>0</v>
      </c>
      <c r="BI11" s="136">
        <v>-15000</v>
      </c>
      <c r="BJ11" s="151">
        <v>-19455</v>
      </c>
      <c r="BK11" s="151">
        <v>-58193.24</v>
      </c>
      <c r="BL11" s="151">
        <v>-20831.97</v>
      </c>
      <c r="BM11" s="151">
        <v>0</v>
      </c>
      <c r="BN11" s="151">
        <v>0</v>
      </c>
    </row>
    <row r="12" spans="2:54" s="325" customFormat="1" ht="18.75" customHeight="1">
      <c r="B12" s="326"/>
      <c r="C12" s="327">
        <v>302776.618</v>
      </c>
      <c r="D12" s="328">
        <v>93536.963</v>
      </c>
      <c r="E12" s="328">
        <v>182212.8</v>
      </c>
      <c r="F12" s="328">
        <v>60</v>
      </c>
      <c r="G12" s="328">
        <v>203689.36</v>
      </c>
      <c r="H12" s="325">
        <v>145147.9562</v>
      </c>
      <c r="U12" s="325">
        <v>15194</v>
      </c>
      <c r="AC12" s="325">
        <v>33</v>
      </c>
      <c r="AY12" s="325">
        <v>45</v>
      </c>
      <c r="BB12" s="325">
        <v>1700</v>
      </c>
    </row>
    <row r="13" spans="2:54" s="325" customFormat="1" ht="18.75" customHeight="1">
      <c r="B13" s="326"/>
      <c r="C13" s="331">
        <f aca="true" t="shared" si="0" ref="C13:H13">+C11-C12</f>
        <v>262339.64099999995</v>
      </c>
      <c r="D13" s="331">
        <f>+D11-D12</f>
        <v>162632.793</v>
      </c>
      <c r="E13" s="331">
        <f t="shared" si="0"/>
        <v>43718.09999999998</v>
      </c>
      <c r="F13" s="331">
        <f>+++F11</f>
        <v>125743.161</v>
      </c>
      <c r="G13" s="331">
        <f t="shared" si="0"/>
        <v>173084.40000000002</v>
      </c>
      <c r="H13" s="331">
        <f t="shared" si="0"/>
        <v>2278.638800000015</v>
      </c>
      <c r="BB13" s="325">
        <v>41111</v>
      </c>
    </row>
    <row r="14" spans="2:64" s="325" customFormat="1" ht="18.75" customHeight="1">
      <c r="B14" s="326"/>
      <c r="C14" s="331"/>
      <c r="D14" s="331">
        <v>9393</v>
      </c>
      <c r="E14" s="331"/>
      <c r="F14" s="331"/>
      <c r="G14" s="331"/>
      <c r="H14" s="331"/>
      <c r="I14" s="329">
        <f>+I11+2998</f>
        <v>70991.4</v>
      </c>
      <c r="BL14" s="325">
        <v>8176</v>
      </c>
    </row>
    <row r="15" spans="3:14" s="317" customFormat="1" ht="17.25">
      <c r="C15" s="318"/>
      <c r="D15" s="319"/>
      <c r="E15" s="318" t="s">
        <v>1147</v>
      </c>
      <c r="F15" s="319"/>
      <c r="G15" s="319"/>
      <c r="H15" s="318" t="s">
        <v>659</v>
      </c>
      <c r="I15" s="319"/>
      <c r="J15" s="320"/>
      <c r="L15" s="348"/>
      <c r="N15" s="321"/>
    </row>
    <row r="16" ht="16.5" customHeight="1"/>
    <row r="17" ht="16.5" customHeight="1">
      <c r="BL17" s="347"/>
    </row>
    <row r="18" spans="4:8" ht="16.5" customHeight="1">
      <c r="D18" s="366"/>
      <c r="H18" s="347"/>
    </row>
    <row r="19" spans="3:8" ht="16.5" customHeight="1">
      <c r="C19" s="366"/>
      <c r="D19" s="366"/>
      <c r="E19" s="354"/>
      <c r="F19" s="354"/>
      <c r="G19" s="347"/>
      <c r="H19" s="347"/>
    </row>
    <row r="20" spans="3:8" ht="16.5" customHeight="1">
      <c r="C20" s="366"/>
      <c r="D20" s="366"/>
      <c r="E20" s="354"/>
      <c r="F20" s="354"/>
      <c r="G20" s="347"/>
      <c r="H20" s="347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53" customFormat="1" ht="22.5" customHeight="1">
      <c r="A115" s="117"/>
      <c r="B115" s="143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</row>
    <row r="116" spans="1:66" s="153" customFormat="1" ht="24" customHeight="1">
      <c r="A116" s="117"/>
      <c r="B116" s="143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</row>
    <row r="117" spans="1:66" s="153" customFormat="1" ht="16.5">
      <c r="A117" s="117"/>
      <c r="B117" s="143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</row>
    <row r="118" spans="1:66" s="153" customFormat="1" ht="16.5">
      <c r="A118" s="117"/>
      <c r="B118" s="143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2">
    <mergeCell ref="A2:H2"/>
    <mergeCell ref="I8:J8"/>
    <mergeCell ref="K8:L8"/>
    <mergeCell ref="O8:P8"/>
    <mergeCell ref="A4:A9"/>
    <mergeCell ref="B4:B9"/>
    <mergeCell ref="BC4:BN4"/>
    <mergeCell ref="I5:BB5"/>
    <mergeCell ref="BC5:BH5"/>
    <mergeCell ref="BI5:BN5"/>
    <mergeCell ref="I6:BB6"/>
    <mergeCell ref="BC6:BF6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N23"/>
  <sheetViews>
    <sheetView zoomScale="82" zoomScaleNormal="82" zoomScalePageLayoutView="0" workbookViewId="0" topLeftCell="A1">
      <selection activeCell="CG22" sqref="CG22"/>
    </sheetView>
  </sheetViews>
  <sheetFormatPr defaultColWidth="8.28125" defaultRowHeight="12.75"/>
  <cols>
    <col min="1" max="1" width="5.00390625" style="154" customWidth="1"/>
    <col min="2" max="2" width="23.00390625" style="155" customWidth="1"/>
    <col min="3" max="3" width="23.28125" style="154" customWidth="1"/>
    <col min="4" max="4" width="9.57421875" style="154" customWidth="1"/>
    <col min="5" max="5" width="15.00390625" style="154" customWidth="1"/>
    <col min="6" max="6" width="20.140625" style="154" bestFit="1" customWidth="1"/>
    <col min="7" max="7" width="10.8515625" style="154" customWidth="1"/>
    <col min="8" max="8" width="16.00390625" style="154" customWidth="1"/>
    <col min="9" max="9" width="14.7109375" style="154" customWidth="1"/>
    <col min="10" max="10" width="10.8515625" style="154" customWidth="1"/>
    <col min="11" max="11" width="12.57421875" style="154" customWidth="1"/>
    <col min="12" max="12" width="18.421875" style="154" customWidth="1"/>
    <col min="13" max="13" width="10.140625" style="154" customWidth="1"/>
    <col min="14" max="14" width="9.7109375" style="154" customWidth="1"/>
    <col min="15" max="15" width="13.421875" style="154" customWidth="1"/>
    <col min="16" max="16" width="11.28125" style="154" bestFit="1" customWidth="1"/>
    <col min="17" max="17" width="13.8515625" style="154" customWidth="1"/>
    <col min="18" max="18" width="12.7109375" style="154" bestFit="1" customWidth="1"/>
    <col min="19" max="19" width="9.28125" style="154" customWidth="1"/>
    <col min="20" max="20" width="13.8515625" style="154" customWidth="1"/>
    <col min="21" max="21" width="12.7109375" style="154" bestFit="1" customWidth="1"/>
    <col min="22" max="22" width="9.28125" style="154" customWidth="1"/>
    <col min="23" max="23" width="13.28125" style="154" customWidth="1"/>
    <col min="24" max="24" width="12.421875" style="154" customWidth="1"/>
    <col min="25" max="25" width="9.421875" style="154" customWidth="1"/>
    <col min="26" max="26" width="10.7109375" style="154" customWidth="1"/>
    <col min="27" max="27" width="11.140625" style="154" customWidth="1"/>
    <col min="28" max="28" width="9.140625" style="154" customWidth="1"/>
    <col min="29" max="29" width="11.8515625" style="154" customWidth="1"/>
    <col min="30" max="30" width="6.140625" style="154" customWidth="1"/>
    <col min="31" max="31" width="12.7109375" style="154" bestFit="1" customWidth="1"/>
    <col min="32" max="32" width="9.421875" style="154" customWidth="1"/>
    <col min="33" max="33" width="8.28125" style="154" customWidth="1"/>
    <col min="34" max="34" width="10.28125" style="154" customWidth="1"/>
    <col min="35" max="35" width="6.7109375" style="154" customWidth="1"/>
    <col min="36" max="36" width="16.140625" style="154" customWidth="1"/>
    <col min="37" max="37" width="16.57421875" style="154" customWidth="1"/>
    <col min="38" max="38" width="11.00390625" style="154" customWidth="1"/>
    <col min="39" max="39" width="11.28125" style="154" bestFit="1" customWidth="1"/>
    <col min="40" max="40" width="11.28125" style="154" customWidth="1"/>
    <col min="41" max="41" width="11.28125" style="154" bestFit="1" customWidth="1"/>
    <col min="42" max="42" width="9.140625" style="154" customWidth="1"/>
    <col min="43" max="43" width="8.28125" style="154" customWidth="1"/>
    <col min="44" max="44" width="11.00390625" style="154" customWidth="1"/>
    <col min="45" max="45" width="10.8515625" style="154" customWidth="1"/>
    <col min="46" max="46" width="12.28125" style="154" customWidth="1"/>
    <col min="47" max="47" width="14.140625" style="154" customWidth="1"/>
    <col min="48" max="49" width="12.28125" style="154" customWidth="1"/>
    <col min="50" max="50" width="14.140625" style="154" bestFit="1" customWidth="1"/>
    <col min="51" max="51" width="9.57421875" style="154" customWidth="1"/>
    <col min="52" max="52" width="6.28125" style="154" customWidth="1"/>
    <col min="53" max="53" width="9.421875" style="154" customWidth="1"/>
    <col min="54" max="54" width="10.140625" style="154" customWidth="1"/>
    <col min="55" max="55" width="13.00390625" style="154" customWidth="1"/>
    <col min="56" max="57" width="9.28125" style="154" customWidth="1"/>
    <col min="58" max="58" width="9.00390625" style="154" customWidth="1"/>
    <col min="59" max="59" width="11.28125" style="154" customWidth="1"/>
    <col min="60" max="60" width="9.8515625" style="154" customWidth="1"/>
    <col min="61" max="61" width="10.7109375" style="154" customWidth="1"/>
    <col min="62" max="62" width="9.57421875" style="154" customWidth="1"/>
    <col min="63" max="63" width="13.421875" style="154" customWidth="1"/>
    <col min="64" max="64" width="15.00390625" style="154" bestFit="1" customWidth="1"/>
    <col min="65" max="65" width="12.57421875" style="154" customWidth="1"/>
    <col min="66" max="66" width="11.28125" style="154" bestFit="1" customWidth="1"/>
    <col min="67" max="67" width="11.28125" style="154" customWidth="1"/>
    <col min="68" max="69" width="9.140625" style="154" customWidth="1"/>
    <col min="70" max="70" width="8.28125" style="154" customWidth="1"/>
    <col min="71" max="71" width="7.57421875" style="154" customWidth="1"/>
    <col min="72" max="72" width="6.00390625" style="154" customWidth="1"/>
    <col min="73" max="73" width="13.00390625" style="154" customWidth="1"/>
    <col min="74" max="74" width="12.7109375" style="154" bestFit="1" customWidth="1"/>
    <col min="75" max="75" width="8.8515625" style="154" customWidth="1"/>
    <col min="76" max="76" width="15.00390625" style="154" customWidth="1"/>
    <col min="77" max="77" width="14.140625" style="154" bestFit="1" customWidth="1"/>
    <col min="78" max="78" width="9.57421875" style="154" customWidth="1"/>
    <col min="79" max="79" width="8.57421875" style="154" customWidth="1"/>
    <col min="80" max="81" width="12.7109375" style="154" bestFit="1" customWidth="1"/>
    <col min="82" max="82" width="9.140625" style="154" customWidth="1"/>
    <col min="83" max="83" width="8.421875" style="154" customWidth="1"/>
    <col min="84" max="84" width="11.28125" style="154" bestFit="1" customWidth="1"/>
    <col min="85" max="85" width="12.7109375" style="154" bestFit="1" customWidth="1"/>
    <col min="86" max="86" width="12.421875" style="154" bestFit="1" customWidth="1"/>
    <col min="87" max="87" width="8.57421875" style="154" customWidth="1"/>
    <col min="88" max="88" width="13.57421875" style="154" customWidth="1"/>
    <col min="89" max="89" width="12.7109375" style="154" bestFit="1" customWidth="1"/>
    <col min="90" max="90" width="6.8515625" style="154" customWidth="1"/>
    <col min="91" max="91" width="18.28125" style="154" customWidth="1"/>
    <col min="92" max="92" width="14.140625" style="154" bestFit="1" customWidth="1"/>
    <col min="93" max="94" width="8.28125" style="154" customWidth="1"/>
    <col min="95" max="95" width="11.57421875" style="154" customWidth="1"/>
    <col min="96" max="16384" width="8.28125" style="154" customWidth="1"/>
  </cols>
  <sheetData>
    <row r="1" spans="3:90" ht="12.75" customHeight="1">
      <c r="C1" s="658" t="s">
        <v>1088</v>
      </c>
      <c r="D1" s="658"/>
      <c r="E1" s="658"/>
      <c r="F1" s="658"/>
      <c r="G1" s="658"/>
      <c r="H1" s="658"/>
      <c r="I1" s="658"/>
      <c r="J1" s="658"/>
      <c r="K1" s="157"/>
      <c r="L1" s="157"/>
      <c r="M1" s="157"/>
      <c r="N1" s="157"/>
      <c r="O1" s="157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7"/>
      <c r="AA1" s="157"/>
      <c r="AB1" s="157"/>
      <c r="AC1" s="157"/>
      <c r="AD1" s="157"/>
      <c r="AE1" s="157"/>
      <c r="AF1" s="157"/>
      <c r="AG1" s="157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</row>
    <row r="2" spans="3:33" ht="27.75" customHeight="1">
      <c r="C2" s="659" t="s">
        <v>1169</v>
      </c>
      <c r="D2" s="659"/>
      <c r="E2" s="659"/>
      <c r="F2" s="659"/>
      <c r="G2" s="659"/>
      <c r="H2" s="659"/>
      <c r="I2" s="659"/>
      <c r="J2" s="659"/>
      <c r="L2" s="159"/>
      <c r="N2" s="660"/>
      <c r="O2" s="660"/>
      <c r="P2" s="161"/>
      <c r="R2" s="160"/>
      <c r="S2" s="161"/>
      <c r="U2" s="160"/>
      <c r="V2" s="161"/>
      <c r="W2" s="161"/>
      <c r="X2" s="160"/>
      <c r="Y2" s="161"/>
      <c r="Z2" s="161"/>
      <c r="AA2" s="161"/>
      <c r="AB2" s="161"/>
      <c r="AC2" s="161"/>
      <c r="AD2" s="161"/>
      <c r="AE2" s="161"/>
      <c r="AF2" s="161"/>
      <c r="AG2" s="161"/>
    </row>
    <row r="3" spans="3:33" ht="19.5" customHeight="1">
      <c r="C3" s="162"/>
      <c r="D3" s="162"/>
      <c r="E3" s="162"/>
      <c r="F3" s="162"/>
      <c r="G3" s="162"/>
      <c r="H3" s="162"/>
      <c r="I3" s="659" t="s">
        <v>1030</v>
      </c>
      <c r="J3" s="659"/>
      <c r="K3" s="659"/>
      <c r="L3" s="159"/>
      <c r="N3" s="161"/>
      <c r="O3" s="161"/>
      <c r="P3" s="161"/>
      <c r="R3" s="161"/>
      <c r="S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1:92" s="163" customFormat="1" ht="18" customHeight="1">
      <c r="A4" s="622" t="s">
        <v>604</v>
      </c>
      <c r="B4" s="622" t="s">
        <v>1025</v>
      </c>
      <c r="C4" s="638" t="s">
        <v>605</v>
      </c>
      <c r="D4" s="638" t="s">
        <v>606</v>
      </c>
      <c r="E4" s="661" t="s">
        <v>1089</v>
      </c>
      <c r="F4" s="662"/>
      <c r="G4" s="663"/>
      <c r="H4" s="646" t="s">
        <v>1090</v>
      </c>
      <c r="I4" s="647"/>
      <c r="J4" s="648"/>
      <c r="K4" s="625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  <c r="AP4" s="626"/>
      <c r="AQ4" s="626"/>
      <c r="AR4" s="626"/>
      <c r="AS4" s="626"/>
      <c r="AT4" s="626"/>
      <c r="AU4" s="626"/>
      <c r="AV4" s="626"/>
      <c r="AW4" s="626"/>
      <c r="AX4" s="626"/>
      <c r="AY4" s="626"/>
      <c r="AZ4" s="626"/>
      <c r="BA4" s="626"/>
      <c r="BB4" s="626"/>
      <c r="BC4" s="626"/>
      <c r="BD4" s="626"/>
      <c r="BE4" s="626"/>
      <c r="BF4" s="626"/>
      <c r="BG4" s="626"/>
      <c r="BH4" s="626"/>
      <c r="BI4" s="626"/>
      <c r="BJ4" s="626"/>
      <c r="BK4" s="626"/>
      <c r="BL4" s="626"/>
      <c r="BM4" s="626"/>
      <c r="BN4" s="626"/>
      <c r="BO4" s="626"/>
      <c r="BP4" s="626"/>
      <c r="BQ4" s="626"/>
      <c r="BR4" s="626"/>
      <c r="BS4" s="626"/>
      <c r="BT4" s="626"/>
      <c r="BU4" s="626"/>
      <c r="BV4" s="627"/>
      <c r="BW4" s="686" t="s">
        <v>1091</v>
      </c>
      <c r="BX4" s="702" t="s">
        <v>1092</v>
      </c>
      <c r="BY4" s="703"/>
      <c r="BZ4" s="685" t="s">
        <v>624</v>
      </c>
      <c r="CA4" s="685"/>
      <c r="CB4" s="685"/>
      <c r="CC4" s="685"/>
      <c r="CD4" s="685"/>
      <c r="CE4" s="685"/>
      <c r="CF4" s="685"/>
      <c r="CG4" s="685"/>
      <c r="CH4" s="685"/>
      <c r="CI4" s="685"/>
      <c r="CJ4" s="685"/>
      <c r="CK4" s="685"/>
      <c r="CL4" s="686" t="s">
        <v>1093</v>
      </c>
      <c r="CM4" s="673" t="s">
        <v>1094</v>
      </c>
      <c r="CN4" s="674"/>
    </row>
    <row r="5" spans="1:92" s="163" customFormat="1" ht="15" customHeight="1">
      <c r="A5" s="623"/>
      <c r="B5" s="623"/>
      <c r="C5" s="639"/>
      <c r="D5" s="639"/>
      <c r="E5" s="664"/>
      <c r="F5" s="665"/>
      <c r="G5" s="666"/>
      <c r="H5" s="649"/>
      <c r="I5" s="650"/>
      <c r="J5" s="651"/>
      <c r="K5" s="670" t="s">
        <v>625</v>
      </c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2"/>
      <c r="AH5" s="656" t="s">
        <v>626</v>
      </c>
      <c r="AI5" s="656"/>
      <c r="AJ5" s="656"/>
      <c r="AK5" s="656"/>
      <c r="AL5" s="656"/>
      <c r="AM5" s="656"/>
      <c r="AN5" s="656"/>
      <c r="AO5" s="656"/>
      <c r="AP5" s="656"/>
      <c r="AQ5" s="656"/>
      <c r="AR5" s="679" t="s">
        <v>1154</v>
      </c>
      <c r="AS5" s="698"/>
      <c r="AT5" s="689" t="s">
        <v>1095</v>
      </c>
      <c r="AU5" s="690"/>
      <c r="AV5" s="690"/>
      <c r="AW5" s="690"/>
      <c r="AX5" s="690"/>
      <c r="AY5" s="690"/>
      <c r="AZ5" s="690"/>
      <c r="BA5" s="690"/>
      <c r="BB5" s="690"/>
      <c r="BC5" s="690"/>
      <c r="BD5" s="700"/>
      <c r="BE5" s="694" t="s">
        <v>627</v>
      </c>
      <c r="BF5" s="629"/>
      <c r="BG5" s="629"/>
      <c r="BH5" s="629"/>
      <c r="BI5" s="629"/>
      <c r="BJ5" s="701"/>
      <c r="BK5" s="689" t="s">
        <v>628</v>
      </c>
      <c r="BL5" s="690"/>
      <c r="BM5" s="690"/>
      <c r="BN5" s="690"/>
      <c r="BO5" s="690"/>
      <c r="BP5" s="690"/>
      <c r="BQ5" s="656" t="s">
        <v>1096</v>
      </c>
      <c r="BR5" s="656"/>
      <c r="BS5" s="679" t="s">
        <v>1097</v>
      </c>
      <c r="BT5" s="680"/>
      <c r="BU5" s="679" t="s">
        <v>1098</v>
      </c>
      <c r="BV5" s="680"/>
      <c r="BW5" s="686"/>
      <c r="BX5" s="704"/>
      <c r="BY5" s="705"/>
      <c r="BZ5" s="687"/>
      <c r="CA5" s="688"/>
      <c r="CB5" s="688"/>
      <c r="CC5" s="688"/>
      <c r="CD5" s="679" t="s">
        <v>1099</v>
      </c>
      <c r="CE5" s="680"/>
      <c r="CF5" s="683"/>
      <c r="CG5" s="684"/>
      <c r="CH5" s="684"/>
      <c r="CI5" s="684"/>
      <c r="CJ5" s="684"/>
      <c r="CK5" s="684"/>
      <c r="CL5" s="686"/>
      <c r="CM5" s="675"/>
      <c r="CN5" s="676"/>
    </row>
    <row r="6" spans="1:92" s="163" customFormat="1" ht="134.25" customHeight="1">
      <c r="A6" s="623"/>
      <c r="B6" s="623"/>
      <c r="C6" s="639"/>
      <c r="D6" s="639"/>
      <c r="E6" s="667"/>
      <c r="F6" s="668"/>
      <c r="G6" s="669"/>
      <c r="H6" s="652"/>
      <c r="I6" s="653"/>
      <c r="J6" s="654"/>
      <c r="K6" s="630" t="s">
        <v>1100</v>
      </c>
      <c r="L6" s="631"/>
      <c r="M6" s="632"/>
      <c r="N6" s="633" t="s">
        <v>1101</v>
      </c>
      <c r="O6" s="634"/>
      <c r="P6" s="635"/>
      <c r="Q6" s="633" t="s">
        <v>1102</v>
      </c>
      <c r="R6" s="634"/>
      <c r="S6" s="635"/>
      <c r="T6" s="633" t="s">
        <v>1151</v>
      </c>
      <c r="U6" s="634"/>
      <c r="V6" s="635"/>
      <c r="W6" s="633" t="s">
        <v>1138</v>
      </c>
      <c r="X6" s="634"/>
      <c r="Y6" s="635"/>
      <c r="Z6" s="633" t="s">
        <v>1103</v>
      </c>
      <c r="AA6" s="634"/>
      <c r="AB6" s="635"/>
      <c r="AC6" s="633" t="s">
        <v>1104</v>
      </c>
      <c r="AD6" s="634"/>
      <c r="AE6" s="635"/>
      <c r="AF6" s="655" t="s">
        <v>1105</v>
      </c>
      <c r="AG6" s="655"/>
      <c r="AH6" s="641" t="s">
        <v>1106</v>
      </c>
      <c r="AI6" s="642"/>
      <c r="AJ6" s="641" t="s">
        <v>1107</v>
      </c>
      <c r="AK6" s="643"/>
      <c r="AL6" s="644" t="s">
        <v>1108</v>
      </c>
      <c r="AM6" s="645"/>
      <c r="AN6" s="644" t="s">
        <v>1109</v>
      </c>
      <c r="AO6" s="657"/>
      <c r="AP6" s="692" t="s">
        <v>1110</v>
      </c>
      <c r="AQ6" s="693"/>
      <c r="AR6" s="681"/>
      <c r="AS6" s="699"/>
      <c r="AT6" s="695" t="s">
        <v>1111</v>
      </c>
      <c r="AU6" s="696"/>
      <c r="AV6" s="697"/>
      <c r="AW6" s="691" t="s">
        <v>1112</v>
      </c>
      <c r="AX6" s="691"/>
      <c r="AY6" s="691" t="s">
        <v>1113</v>
      </c>
      <c r="AZ6" s="691"/>
      <c r="BA6" s="691" t="s">
        <v>1114</v>
      </c>
      <c r="BB6" s="691"/>
      <c r="BC6" s="691" t="s">
        <v>1115</v>
      </c>
      <c r="BD6" s="691"/>
      <c r="BE6" s="691" t="s">
        <v>1139</v>
      </c>
      <c r="BF6" s="691"/>
      <c r="BG6" s="694" t="s">
        <v>1140</v>
      </c>
      <c r="BH6" s="629"/>
      <c r="BI6" s="691" t="s">
        <v>1116</v>
      </c>
      <c r="BJ6" s="691"/>
      <c r="BK6" s="628" t="s">
        <v>1117</v>
      </c>
      <c r="BL6" s="629"/>
      <c r="BM6" s="691" t="s">
        <v>1118</v>
      </c>
      <c r="BN6" s="691"/>
      <c r="BO6" s="694" t="s">
        <v>1141</v>
      </c>
      <c r="BP6" s="629"/>
      <c r="BQ6" s="656"/>
      <c r="BR6" s="656"/>
      <c r="BS6" s="681"/>
      <c r="BT6" s="682"/>
      <c r="BU6" s="681"/>
      <c r="BV6" s="682"/>
      <c r="BW6" s="686"/>
      <c r="BX6" s="706"/>
      <c r="BY6" s="707"/>
      <c r="BZ6" s="679" t="s">
        <v>1142</v>
      </c>
      <c r="CA6" s="680"/>
      <c r="CB6" s="679" t="s">
        <v>1143</v>
      </c>
      <c r="CC6" s="680"/>
      <c r="CD6" s="681"/>
      <c r="CE6" s="682"/>
      <c r="CF6" s="679" t="s">
        <v>1144</v>
      </c>
      <c r="CG6" s="680"/>
      <c r="CH6" s="679" t="s">
        <v>1145</v>
      </c>
      <c r="CI6" s="680"/>
      <c r="CJ6" s="708" t="s">
        <v>1146</v>
      </c>
      <c r="CK6" s="709"/>
      <c r="CL6" s="686"/>
      <c r="CM6" s="677"/>
      <c r="CN6" s="678"/>
    </row>
    <row r="7" spans="1:92" s="164" customFormat="1" ht="36" customHeight="1">
      <c r="A7" s="623"/>
      <c r="B7" s="623"/>
      <c r="C7" s="639"/>
      <c r="D7" s="639"/>
      <c r="E7" s="636" t="s">
        <v>1119</v>
      </c>
      <c r="F7" s="642"/>
      <c r="G7" s="643"/>
      <c r="H7" s="636" t="s">
        <v>1119</v>
      </c>
      <c r="I7" s="642"/>
      <c r="J7" s="643"/>
      <c r="K7" s="636" t="s">
        <v>1119</v>
      </c>
      <c r="L7" s="642"/>
      <c r="M7" s="643"/>
      <c r="N7" s="636" t="s">
        <v>1119</v>
      </c>
      <c r="O7" s="642"/>
      <c r="P7" s="643"/>
      <c r="Q7" s="636" t="s">
        <v>1119</v>
      </c>
      <c r="R7" s="641"/>
      <c r="S7" s="643"/>
      <c r="T7" s="636" t="s">
        <v>1119</v>
      </c>
      <c r="U7" s="641"/>
      <c r="V7" s="643"/>
      <c r="W7" s="636" t="s">
        <v>1119</v>
      </c>
      <c r="X7" s="642"/>
      <c r="Y7" s="643"/>
      <c r="Z7" s="636" t="s">
        <v>1119</v>
      </c>
      <c r="AA7" s="642"/>
      <c r="AB7" s="643"/>
      <c r="AC7" s="636" t="s">
        <v>1119</v>
      </c>
      <c r="AD7" s="642"/>
      <c r="AE7" s="643"/>
      <c r="AF7" s="636" t="s">
        <v>1119</v>
      </c>
      <c r="AG7" s="296"/>
      <c r="AH7" s="636" t="s">
        <v>1119</v>
      </c>
      <c r="AI7" s="296"/>
      <c r="AJ7" s="636" t="s">
        <v>1119</v>
      </c>
      <c r="AK7" s="296"/>
      <c r="AL7" s="636" t="s">
        <v>1119</v>
      </c>
      <c r="AM7" s="296"/>
      <c r="AN7" s="636" t="s">
        <v>1119</v>
      </c>
      <c r="AO7" s="295"/>
      <c r="AP7" s="636" t="s">
        <v>1119</v>
      </c>
      <c r="AQ7" s="296"/>
      <c r="AR7" s="636" t="s">
        <v>1119</v>
      </c>
      <c r="AS7" s="296"/>
      <c r="AT7" s="636" t="s">
        <v>1119</v>
      </c>
      <c r="AU7" s="642"/>
      <c r="AV7" s="643"/>
      <c r="AW7" s="636" t="s">
        <v>1119</v>
      </c>
      <c r="AX7" s="297"/>
      <c r="AY7" s="636" t="s">
        <v>1119</v>
      </c>
      <c r="AZ7" s="297"/>
      <c r="BA7" s="636" t="s">
        <v>1119</v>
      </c>
      <c r="BB7" s="297"/>
      <c r="BC7" s="636" t="s">
        <v>1119</v>
      </c>
      <c r="BD7" s="297"/>
      <c r="BE7" s="636" t="s">
        <v>1119</v>
      </c>
      <c r="BF7" s="297"/>
      <c r="BG7" s="636" t="s">
        <v>1119</v>
      </c>
      <c r="BH7" s="297"/>
      <c r="BI7" s="636" t="s">
        <v>1119</v>
      </c>
      <c r="BJ7" s="297"/>
      <c r="BK7" s="636" t="s">
        <v>1119</v>
      </c>
      <c r="BL7" s="297"/>
      <c r="BM7" s="636" t="s">
        <v>1119</v>
      </c>
      <c r="BN7" s="297"/>
      <c r="BO7" s="636" t="s">
        <v>1119</v>
      </c>
      <c r="BP7" s="297"/>
      <c r="BQ7" s="636" t="s">
        <v>1119</v>
      </c>
      <c r="BR7" s="297"/>
      <c r="BS7" s="636" t="s">
        <v>1119</v>
      </c>
      <c r="BT7" s="297"/>
      <c r="BU7" s="636" t="s">
        <v>1119</v>
      </c>
      <c r="BV7" s="297"/>
      <c r="BW7" s="710" t="s">
        <v>320</v>
      </c>
      <c r="BX7" s="636" t="s">
        <v>1119</v>
      </c>
      <c r="BY7" s="297"/>
      <c r="BZ7" s="636" t="s">
        <v>1119</v>
      </c>
      <c r="CA7" s="297"/>
      <c r="CB7" s="636" t="s">
        <v>1119</v>
      </c>
      <c r="CC7" s="297"/>
      <c r="CD7" s="636" t="s">
        <v>1119</v>
      </c>
      <c r="CE7" s="297"/>
      <c r="CF7" s="636" t="s">
        <v>1119</v>
      </c>
      <c r="CG7" s="297"/>
      <c r="CH7" s="636" t="s">
        <v>1119</v>
      </c>
      <c r="CI7" s="297"/>
      <c r="CJ7" s="636" t="s">
        <v>1119</v>
      </c>
      <c r="CK7" s="297"/>
      <c r="CL7" s="686" t="s">
        <v>320</v>
      </c>
      <c r="CM7" s="636" t="s">
        <v>1119</v>
      </c>
      <c r="CN7" s="297"/>
    </row>
    <row r="8" spans="1:92" s="166" customFormat="1" ht="34.5" customHeight="1">
      <c r="A8" s="624"/>
      <c r="B8" s="624"/>
      <c r="C8" s="640"/>
      <c r="D8" s="640"/>
      <c r="E8" s="637"/>
      <c r="F8" s="165" t="s">
        <v>320</v>
      </c>
      <c r="G8" s="165" t="s">
        <v>321</v>
      </c>
      <c r="H8" s="637"/>
      <c r="I8" s="165" t="s">
        <v>320</v>
      </c>
      <c r="J8" s="165" t="s">
        <v>321</v>
      </c>
      <c r="K8" s="637"/>
      <c r="L8" s="165" t="s">
        <v>320</v>
      </c>
      <c r="M8" s="165" t="s">
        <v>321</v>
      </c>
      <c r="N8" s="637"/>
      <c r="O8" s="165" t="s">
        <v>320</v>
      </c>
      <c r="P8" s="165" t="s">
        <v>321</v>
      </c>
      <c r="Q8" s="637"/>
      <c r="R8" s="165" t="s">
        <v>320</v>
      </c>
      <c r="S8" s="165" t="s">
        <v>321</v>
      </c>
      <c r="T8" s="637"/>
      <c r="U8" s="165" t="s">
        <v>320</v>
      </c>
      <c r="V8" s="165" t="s">
        <v>321</v>
      </c>
      <c r="W8" s="637"/>
      <c r="X8" s="165" t="s">
        <v>320</v>
      </c>
      <c r="Y8" s="165" t="s">
        <v>321</v>
      </c>
      <c r="Z8" s="637"/>
      <c r="AA8" s="165" t="s">
        <v>320</v>
      </c>
      <c r="AB8" s="165" t="s">
        <v>321</v>
      </c>
      <c r="AC8" s="637"/>
      <c r="AD8" s="165" t="s">
        <v>320</v>
      </c>
      <c r="AE8" s="165" t="s">
        <v>321</v>
      </c>
      <c r="AF8" s="637"/>
      <c r="AG8" s="165" t="s">
        <v>320</v>
      </c>
      <c r="AH8" s="637"/>
      <c r="AI8" s="165" t="s">
        <v>320</v>
      </c>
      <c r="AJ8" s="637"/>
      <c r="AK8" s="165" t="s">
        <v>320</v>
      </c>
      <c r="AL8" s="637"/>
      <c r="AM8" s="165" t="s">
        <v>320</v>
      </c>
      <c r="AN8" s="637"/>
      <c r="AO8" s="165" t="s">
        <v>320</v>
      </c>
      <c r="AP8" s="637"/>
      <c r="AQ8" s="165" t="s">
        <v>320</v>
      </c>
      <c r="AR8" s="637"/>
      <c r="AS8" s="165" t="s">
        <v>320</v>
      </c>
      <c r="AT8" s="637"/>
      <c r="AU8" s="165" t="s">
        <v>320</v>
      </c>
      <c r="AV8" s="165" t="s">
        <v>321</v>
      </c>
      <c r="AW8" s="637"/>
      <c r="AX8" s="165" t="s">
        <v>320</v>
      </c>
      <c r="AY8" s="637"/>
      <c r="AZ8" s="165" t="s">
        <v>320</v>
      </c>
      <c r="BA8" s="637"/>
      <c r="BB8" s="165" t="s">
        <v>320</v>
      </c>
      <c r="BC8" s="637"/>
      <c r="BD8" s="165" t="s">
        <v>320</v>
      </c>
      <c r="BE8" s="637"/>
      <c r="BF8" s="165" t="s">
        <v>320</v>
      </c>
      <c r="BG8" s="637"/>
      <c r="BH8" s="165" t="s">
        <v>320</v>
      </c>
      <c r="BI8" s="637"/>
      <c r="BJ8" s="165" t="s">
        <v>320</v>
      </c>
      <c r="BK8" s="637"/>
      <c r="BL8" s="165" t="s">
        <v>320</v>
      </c>
      <c r="BM8" s="637"/>
      <c r="BN8" s="165" t="s">
        <v>320</v>
      </c>
      <c r="BO8" s="637"/>
      <c r="BP8" s="165" t="s">
        <v>320</v>
      </c>
      <c r="BQ8" s="637"/>
      <c r="BR8" s="165" t="s">
        <v>320</v>
      </c>
      <c r="BS8" s="637"/>
      <c r="BT8" s="165" t="s">
        <v>320</v>
      </c>
      <c r="BU8" s="637"/>
      <c r="BV8" s="165" t="s">
        <v>320</v>
      </c>
      <c r="BW8" s="710"/>
      <c r="BX8" s="637"/>
      <c r="BY8" s="165" t="s">
        <v>320</v>
      </c>
      <c r="BZ8" s="637"/>
      <c r="CA8" s="165" t="s">
        <v>320</v>
      </c>
      <c r="CB8" s="637"/>
      <c r="CC8" s="165" t="s">
        <v>320</v>
      </c>
      <c r="CD8" s="637"/>
      <c r="CE8" s="165" t="s">
        <v>320</v>
      </c>
      <c r="CF8" s="637"/>
      <c r="CG8" s="165" t="s">
        <v>320</v>
      </c>
      <c r="CH8" s="637"/>
      <c r="CI8" s="165" t="s">
        <v>320</v>
      </c>
      <c r="CJ8" s="637"/>
      <c r="CK8" s="165" t="s">
        <v>320</v>
      </c>
      <c r="CL8" s="686"/>
      <c r="CM8" s="637"/>
      <c r="CN8" s="165" t="s">
        <v>320</v>
      </c>
    </row>
    <row r="9" spans="1:92" s="169" customFormat="1" ht="15" customHeight="1">
      <c r="A9" s="167"/>
      <c r="B9" s="168">
        <v>1</v>
      </c>
      <c r="C9" s="298">
        <v>2</v>
      </c>
      <c r="D9" s="168">
        <v>3</v>
      </c>
      <c r="E9" s="298">
        <v>4</v>
      </c>
      <c r="F9" s="298">
        <v>5</v>
      </c>
      <c r="G9" s="168">
        <v>6</v>
      </c>
      <c r="H9" s="298">
        <v>7</v>
      </c>
      <c r="I9" s="298">
        <v>8</v>
      </c>
      <c r="J9" s="168">
        <v>9</v>
      </c>
      <c r="K9" s="298">
        <v>10</v>
      </c>
      <c r="L9" s="298">
        <v>11</v>
      </c>
      <c r="M9" s="168">
        <v>12</v>
      </c>
      <c r="N9" s="298">
        <v>13</v>
      </c>
      <c r="O9" s="298">
        <v>14</v>
      </c>
      <c r="P9" s="168">
        <v>15</v>
      </c>
      <c r="Q9" s="298">
        <v>16</v>
      </c>
      <c r="R9" s="298">
        <v>17</v>
      </c>
      <c r="S9" s="168">
        <v>18</v>
      </c>
      <c r="T9" s="298">
        <v>16</v>
      </c>
      <c r="U9" s="298">
        <v>17</v>
      </c>
      <c r="V9" s="168">
        <v>18</v>
      </c>
      <c r="W9" s="298">
        <v>19</v>
      </c>
      <c r="X9" s="298">
        <v>20</v>
      </c>
      <c r="Y9" s="168">
        <v>21</v>
      </c>
      <c r="Z9" s="298">
        <v>22</v>
      </c>
      <c r="AA9" s="298">
        <v>23</v>
      </c>
      <c r="AB9" s="168">
        <v>24</v>
      </c>
      <c r="AC9" s="298">
        <v>25</v>
      </c>
      <c r="AD9" s="298">
        <v>26</v>
      </c>
      <c r="AE9" s="168">
        <v>27</v>
      </c>
      <c r="AF9" s="298">
        <v>28</v>
      </c>
      <c r="AG9" s="298">
        <v>29</v>
      </c>
      <c r="AH9" s="168">
        <v>30</v>
      </c>
      <c r="AI9" s="298">
        <v>31</v>
      </c>
      <c r="AJ9" s="298">
        <v>32</v>
      </c>
      <c r="AK9" s="168">
        <v>33</v>
      </c>
      <c r="AL9" s="298">
        <v>34</v>
      </c>
      <c r="AM9" s="298">
        <v>35</v>
      </c>
      <c r="AN9" s="168">
        <v>36</v>
      </c>
      <c r="AO9" s="298">
        <v>37</v>
      </c>
      <c r="AP9" s="298">
        <v>38</v>
      </c>
      <c r="AQ9" s="168">
        <v>39</v>
      </c>
      <c r="AR9" s="298">
        <v>40</v>
      </c>
      <c r="AS9" s="298">
        <v>41</v>
      </c>
      <c r="AT9" s="168">
        <v>42</v>
      </c>
      <c r="AU9" s="298">
        <v>43</v>
      </c>
      <c r="AV9" s="298">
        <v>44</v>
      </c>
      <c r="AW9" s="168">
        <v>45</v>
      </c>
      <c r="AX9" s="298">
        <v>46</v>
      </c>
      <c r="AY9" s="298">
        <v>47</v>
      </c>
      <c r="AZ9" s="168">
        <v>48</v>
      </c>
      <c r="BA9" s="298">
        <v>49</v>
      </c>
      <c r="BB9" s="298">
        <v>50</v>
      </c>
      <c r="BC9" s="168">
        <v>51</v>
      </c>
      <c r="BD9" s="298">
        <v>52</v>
      </c>
      <c r="BE9" s="298">
        <v>53</v>
      </c>
      <c r="BF9" s="168">
        <v>54</v>
      </c>
      <c r="BG9" s="298">
        <v>55</v>
      </c>
      <c r="BH9" s="298">
        <v>56</v>
      </c>
      <c r="BI9" s="168">
        <v>57</v>
      </c>
      <c r="BJ9" s="298">
        <v>58</v>
      </c>
      <c r="BK9" s="298">
        <v>59</v>
      </c>
      <c r="BL9" s="168">
        <v>60</v>
      </c>
      <c r="BM9" s="298">
        <v>61</v>
      </c>
      <c r="BN9" s="298">
        <v>62</v>
      </c>
      <c r="BO9" s="168">
        <v>63</v>
      </c>
      <c r="BP9" s="298">
        <v>64</v>
      </c>
      <c r="BQ9" s="298">
        <v>65</v>
      </c>
      <c r="BR9" s="168">
        <v>66</v>
      </c>
      <c r="BS9" s="298">
        <v>67</v>
      </c>
      <c r="BT9" s="298">
        <v>68</v>
      </c>
      <c r="BU9" s="168">
        <v>69</v>
      </c>
      <c r="BV9" s="298">
        <v>70</v>
      </c>
      <c r="BW9" s="298">
        <v>71</v>
      </c>
      <c r="BX9" s="168">
        <v>72</v>
      </c>
      <c r="BY9" s="298">
        <v>73</v>
      </c>
      <c r="BZ9" s="298">
        <v>74</v>
      </c>
      <c r="CA9" s="168">
        <v>75</v>
      </c>
      <c r="CB9" s="298">
        <v>76</v>
      </c>
      <c r="CC9" s="298">
        <v>77</v>
      </c>
      <c r="CD9" s="168">
        <v>78</v>
      </c>
      <c r="CE9" s="298">
        <v>79</v>
      </c>
      <c r="CF9" s="298">
        <v>80</v>
      </c>
      <c r="CG9" s="168">
        <v>81</v>
      </c>
      <c r="CH9" s="298">
        <v>82</v>
      </c>
      <c r="CI9" s="298">
        <v>83</v>
      </c>
      <c r="CJ9" s="168">
        <v>84</v>
      </c>
      <c r="CK9" s="298">
        <v>85</v>
      </c>
      <c r="CL9" s="298">
        <v>86</v>
      </c>
      <c r="CM9" s="168">
        <v>87</v>
      </c>
      <c r="CN9" s="298">
        <v>88</v>
      </c>
    </row>
    <row r="10" spans="1:92" s="314" customFormat="1" ht="20.25" customHeight="1">
      <c r="A10" s="299">
        <v>1</v>
      </c>
      <c r="B10" s="300" t="s">
        <v>936</v>
      </c>
      <c r="C10" s="301" t="s">
        <v>1161</v>
      </c>
      <c r="D10" s="302">
        <v>0</v>
      </c>
      <c r="E10" s="305">
        <f>BX10+CM10-CJ10</f>
        <v>477280.89999999997</v>
      </c>
      <c r="F10" s="371">
        <f>+BY10+CN10-CK10</f>
        <v>220814.417</v>
      </c>
      <c r="G10" s="305">
        <f>F10/E10*100</f>
        <v>46.265085613105406</v>
      </c>
      <c r="H10" s="305">
        <v>36200</v>
      </c>
      <c r="I10" s="304">
        <v>16939.801</v>
      </c>
      <c r="J10" s="304">
        <f>I10/H10*100</f>
        <v>46.795030386740336</v>
      </c>
      <c r="K10" s="304">
        <v>24270</v>
      </c>
      <c r="L10" s="309">
        <v>12723.6</v>
      </c>
      <c r="M10" s="306">
        <f>L10/K10*100</f>
        <v>52.42521631644005</v>
      </c>
      <c r="N10" s="307">
        <v>100</v>
      </c>
      <c r="O10" s="309">
        <v>45.03</v>
      </c>
      <c r="P10" s="306">
        <f>O10/N10*100</f>
        <v>45.03</v>
      </c>
      <c r="Q10" s="308">
        <v>5500</v>
      </c>
      <c r="R10" s="309">
        <v>6338.451</v>
      </c>
      <c r="S10" s="306">
        <f>R10/Q10*100</f>
        <v>115.24456363636364</v>
      </c>
      <c r="T10" s="308">
        <v>30600</v>
      </c>
      <c r="U10" s="309">
        <v>10556.32</v>
      </c>
      <c r="V10" s="306">
        <f>U10/T10*100</f>
        <v>34.49777777777778</v>
      </c>
      <c r="W10" s="307">
        <v>24270</v>
      </c>
      <c r="X10" s="309">
        <v>12723.615</v>
      </c>
      <c r="Y10" s="306">
        <f>X10/W10*100</f>
        <v>52.42527812113721</v>
      </c>
      <c r="Z10" s="307">
        <v>326</v>
      </c>
      <c r="AA10" s="309">
        <v>332</v>
      </c>
      <c r="AB10" s="306">
        <f>AA10/Z10*100</f>
        <v>101.840490797546</v>
      </c>
      <c r="AC10" s="310">
        <v>0</v>
      </c>
      <c r="AD10" s="309">
        <v>0</v>
      </c>
      <c r="AE10" s="306">
        <v>0</v>
      </c>
      <c r="AF10" s="310">
        <v>0</v>
      </c>
      <c r="AG10" s="306">
        <v>0</v>
      </c>
      <c r="AH10" s="306">
        <v>0</v>
      </c>
      <c r="AI10" s="306">
        <v>0</v>
      </c>
      <c r="AJ10" s="306">
        <v>136718.9</v>
      </c>
      <c r="AK10" s="306">
        <v>102539.2</v>
      </c>
      <c r="AL10" s="311">
        <v>0</v>
      </c>
      <c r="AM10" s="386">
        <v>0</v>
      </c>
      <c r="AN10" s="312">
        <v>251550</v>
      </c>
      <c r="AO10" s="306">
        <v>47890.5</v>
      </c>
      <c r="AP10" s="306">
        <v>0</v>
      </c>
      <c r="AQ10" s="306">
        <v>0</v>
      </c>
      <c r="AR10" s="306">
        <v>28216</v>
      </c>
      <c r="AS10" s="306">
        <v>40389.301</v>
      </c>
      <c r="AT10" s="304">
        <v>10840</v>
      </c>
      <c r="AU10" s="304">
        <v>8942.84</v>
      </c>
      <c r="AV10" s="306">
        <f>AU10/AT10*100</f>
        <v>82.49852398523986</v>
      </c>
      <c r="AW10" s="307">
        <v>10000</v>
      </c>
      <c r="AX10" s="313">
        <v>8352.84</v>
      </c>
      <c r="AY10" s="306">
        <v>0</v>
      </c>
      <c r="AZ10" s="309">
        <v>0</v>
      </c>
      <c r="BA10" s="306">
        <v>0</v>
      </c>
      <c r="BB10" s="306">
        <v>0</v>
      </c>
      <c r="BC10" s="307">
        <v>840</v>
      </c>
      <c r="BD10" s="306">
        <v>590</v>
      </c>
      <c r="BE10" s="306">
        <v>0</v>
      </c>
      <c r="BF10" s="306">
        <v>0</v>
      </c>
      <c r="BG10" s="306">
        <v>0</v>
      </c>
      <c r="BH10" s="306">
        <v>0</v>
      </c>
      <c r="BI10" s="307">
        <v>0</v>
      </c>
      <c r="BJ10" s="306">
        <v>0</v>
      </c>
      <c r="BK10" s="307">
        <v>4216</v>
      </c>
      <c r="BL10" s="306">
        <v>2675.98</v>
      </c>
      <c r="BM10" s="306">
        <v>2190</v>
      </c>
      <c r="BN10" s="306">
        <v>1808.61</v>
      </c>
      <c r="BO10" s="307">
        <v>0</v>
      </c>
      <c r="BP10" s="306">
        <v>484.281</v>
      </c>
      <c r="BQ10" s="306">
        <v>0</v>
      </c>
      <c r="BR10" s="306">
        <v>0</v>
      </c>
      <c r="BS10" s="306">
        <v>0</v>
      </c>
      <c r="BT10" s="306">
        <v>0</v>
      </c>
      <c r="BU10" s="306">
        <v>13160</v>
      </c>
      <c r="BV10" s="306">
        <v>28290.3</v>
      </c>
      <c r="BW10" s="306">
        <v>0</v>
      </c>
      <c r="BX10" s="304">
        <f>N10+T10+W10+Z10+AC10+AF10+AH10+AJ10+AL10+AP10+AW10+AY10+BA10+BC10+BE10+BG10+BI10+BK10+BO10+BQ10+BS10+BU10+Q10</f>
        <v>225730.9</v>
      </c>
      <c r="BY10" s="303">
        <f>O10+U10+X10+AA10+AD10+AG10+AI10+AK10+AM10+AX10+BD10+BL10+BV10+R10+BP10</f>
        <v>172928.017</v>
      </c>
      <c r="BZ10" s="306">
        <v>0</v>
      </c>
      <c r="CA10" s="306">
        <v>0</v>
      </c>
      <c r="CB10" s="306">
        <v>0</v>
      </c>
      <c r="CC10" s="306">
        <v>0</v>
      </c>
      <c r="CD10" s="306">
        <v>0</v>
      </c>
      <c r="CE10" s="306">
        <v>0</v>
      </c>
      <c r="CF10" s="306">
        <v>0</v>
      </c>
      <c r="CG10" s="306">
        <v>-4.1</v>
      </c>
      <c r="CH10" s="306">
        <v>0</v>
      </c>
      <c r="CI10" s="306">
        <v>0</v>
      </c>
      <c r="CJ10" s="306">
        <v>37588.401</v>
      </c>
      <c r="CK10" s="306">
        <v>17000</v>
      </c>
      <c r="CL10" s="306">
        <v>0</v>
      </c>
      <c r="CM10" s="303">
        <f>AN10+CJ10</f>
        <v>289138.401</v>
      </c>
      <c r="CN10" s="304">
        <f>AO10+CK10+CG10</f>
        <v>64886.4</v>
      </c>
    </row>
    <row r="11" spans="5:81" ht="17.25">
      <c r="E11" s="333">
        <v>220412</v>
      </c>
      <c r="F11" s="355">
        <f>183690.663-F10</f>
        <v>-37123.753999999986</v>
      </c>
      <c r="G11" s="452"/>
      <c r="H11" s="452"/>
      <c r="I11" s="452"/>
      <c r="J11" s="452"/>
      <c r="K11" s="452"/>
      <c r="L11" s="452" t="s">
        <v>1152</v>
      </c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K11" s="181"/>
      <c r="BX11" s="181"/>
      <c r="CC11" s="181"/>
    </row>
    <row r="12" spans="2:91" s="181" customFormat="1" ht="17.25">
      <c r="B12" s="315"/>
      <c r="C12" s="316"/>
      <c r="D12" s="316"/>
      <c r="E12" s="334">
        <f>+E10-E11</f>
        <v>256868.89999999997</v>
      </c>
      <c r="F12" s="334">
        <f>+F10-F11</f>
        <v>257938.17099999997</v>
      </c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4"/>
      <c r="T12" s="453"/>
      <c r="U12" s="453"/>
      <c r="CM12" s="175"/>
    </row>
    <row r="13" spans="3:77" ht="17.25"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T13" s="316"/>
      <c r="U13" s="316"/>
      <c r="AK13" s="181"/>
      <c r="BY13" s="181"/>
    </row>
    <row r="14" spans="3:92" s="317" customFormat="1" ht="17.25">
      <c r="C14" s="318"/>
      <c r="D14" s="319"/>
      <c r="E14" s="318" t="s">
        <v>1147</v>
      </c>
      <c r="F14" s="319"/>
      <c r="G14" s="319"/>
      <c r="H14" s="318" t="s">
        <v>659</v>
      </c>
      <c r="I14" s="319"/>
      <c r="J14" s="320"/>
      <c r="N14" s="321"/>
      <c r="BY14" s="367"/>
      <c r="CM14" s="367"/>
      <c r="CN14" s="387"/>
    </row>
    <row r="17" spans="5:6" ht="17.25">
      <c r="E17" s="175"/>
      <c r="F17" s="175"/>
    </row>
    <row r="18" ht="17.25">
      <c r="J18" s="368"/>
    </row>
    <row r="21" spans="5:7" ht="17.25">
      <c r="E21" s="369"/>
      <c r="F21" s="369"/>
      <c r="G21" s="370"/>
    </row>
    <row r="22" spans="5:7" ht="17.25">
      <c r="E22" s="370"/>
      <c r="F22" s="370"/>
      <c r="G22" s="370"/>
    </row>
    <row r="23" spans="5:7" ht="17.25">
      <c r="E23" s="155"/>
      <c r="F23" s="155"/>
      <c r="G23" s="155"/>
    </row>
  </sheetData>
  <sheetProtection/>
  <protectedRanges>
    <protectedRange sqref="O10" name="Range4_5_1_2_1_1_1_1_1_1_1_1_1_1"/>
    <protectedRange sqref="U10 R10" name="Range4_1_1_1_2_1_1_1_1_1_1_1_1_1_1"/>
    <protectedRange sqref="X10 L10" name="Range4_2_1_1_2_1_1_1_1_1_1_1_1_1_1"/>
    <protectedRange sqref="AA10" name="Range4_3_1_1_2_1_1_1_1_1_1_1_1_1_1"/>
    <protectedRange sqref="AD10" name="Range4_4_1_1_2_1_1_1_1_1_1_1_1_1_1"/>
    <protectedRange sqref="AX10" name="Range5_1_1_1_2_1_1_1_1_1_1_1_1_1_1"/>
    <protectedRange sqref="AZ10" name="Range5_2_1_1_2_1_1_1_1_1_1_1_1_1_1"/>
  </protectedRanges>
  <mergeCells count="107">
    <mergeCell ref="CM7:CM8"/>
    <mergeCell ref="BW7:BW8"/>
    <mergeCell ref="BX7:BX8"/>
    <mergeCell ref="BZ7:BZ8"/>
    <mergeCell ref="CB7:CB8"/>
    <mergeCell ref="BS7:BS8"/>
    <mergeCell ref="CF7:CF8"/>
    <mergeCell ref="BU7:BU8"/>
    <mergeCell ref="CH7:CH8"/>
    <mergeCell ref="CJ7:CJ8"/>
    <mergeCell ref="CL7:CL8"/>
    <mergeCell ref="BC7:BC8"/>
    <mergeCell ref="BE7:BE8"/>
    <mergeCell ref="AW7:AW8"/>
    <mergeCell ref="BG7:BG8"/>
    <mergeCell ref="CD7:CD8"/>
    <mergeCell ref="BI7:BI8"/>
    <mergeCell ref="BK7:BK8"/>
    <mergeCell ref="BM7:BM8"/>
    <mergeCell ref="BO7:BO8"/>
    <mergeCell ref="BQ7:BQ8"/>
    <mergeCell ref="AH7:AH8"/>
    <mergeCell ref="AJ7:AJ8"/>
    <mergeCell ref="AL7:AL8"/>
    <mergeCell ref="AN7:AN8"/>
    <mergeCell ref="AY7:AY8"/>
    <mergeCell ref="BA7:BA8"/>
    <mergeCell ref="AU7:AV7"/>
    <mergeCell ref="AP7:AP8"/>
    <mergeCell ref="X7:Y7"/>
    <mergeCell ref="Z7:Z8"/>
    <mergeCell ref="AA7:AB7"/>
    <mergeCell ref="AC7:AC8"/>
    <mergeCell ref="AD7:AE7"/>
    <mergeCell ref="AF7:AF8"/>
    <mergeCell ref="L7:M7"/>
    <mergeCell ref="N7:N8"/>
    <mergeCell ref="O7:P7"/>
    <mergeCell ref="T7:T8"/>
    <mergeCell ref="U7:V7"/>
    <mergeCell ref="W7:W8"/>
    <mergeCell ref="CH6:CI6"/>
    <mergeCell ref="BW4:BW6"/>
    <mergeCell ref="BX4:BY6"/>
    <mergeCell ref="BU5:BV6"/>
    <mergeCell ref="CJ6:CK6"/>
    <mergeCell ref="E7:E8"/>
    <mergeCell ref="F7:G7"/>
    <mergeCell ref="H7:H8"/>
    <mergeCell ref="I7:J7"/>
    <mergeCell ref="K7:K8"/>
    <mergeCell ref="AP6:AQ6"/>
    <mergeCell ref="AW6:AX6"/>
    <mergeCell ref="BM6:BN6"/>
    <mergeCell ref="BO6:BP6"/>
    <mergeCell ref="BG6:BH6"/>
    <mergeCell ref="BI6:BJ6"/>
    <mergeCell ref="AT6:AV6"/>
    <mergeCell ref="AR5:AS6"/>
    <mergeCell ref="AT5:BD5"/>
    <mergeCell ref="BE5:BJ5"/>
    <mergeCell ref="BK5:BP5"/>
    <mergeCell ref="BQ5:BR6"/>
    <mergeCell ref="AY6:AZ6"/>
    <mergeCell ref="BA6:BB6"/>
    <mergeCell ref="BC6:BD6"/>
    <mergeCell ref="BE6:BF6"/>
    <mergeCell ref="CM4:CN6"/>
    <mergeCell ref="CD5:CE6"/>
    <mergeCell ref="CF5:CK5"/>
    <mergeCell ref="BZ4:CK4"/>
    <mergeCell ref="CL4:CL6"/>
    <mergeCell ref="BS5:BT6"/>
    <mergeCell ref="BZ5:CC5"/>
    <mergeCell ref="BZ6:CA6"/>
    <mergeCell ref="CB6:CC6"/>
    <mergeCell ref="CF6:CG6"/>
    <mergeCell ref="C1:J1"/>
    <mergeCell ref="C2:J2"/>
    <mergeCell ref="N2:O2"/>
    <mergeCell ref="I3:K3"/>
    <mergeCell ref="E4:G6"/>
    <mergeCell ref="K5:AG5"/>
    <mergeCell ref="Q6:S6"/>
    <mergeCell ref="T6:V6"/>
    <mergeCell ref="W6:Y6"/>
    <mergeCell ref="Z6:AB6"/>
    <mergeCell ref="AH6:AI6"/>
    <mergeCell ref="AJ6:AK6"/>
    <mergeCell ref="AL6:AM6"/>
    <mergeCell ref="H4:J6"/>
    <mergeCell ref="AF6:AG6"/>
    <mergeCell ref="Q7:Q8"/>
    <mergeCell ref="R7:S7"/>
    <mergeCell ref="AH5:AQ5"/>
    <mergeCell ref="AC6:AE6"/>
    <mergeCell ref="AN6:AO6"/>
    <mergeCell ref="A4:A8"/>
    <mergeCell ref="B4:B8"/>
    <mergeCell ref="K4:BV4"/>
    <mergeCell ref="BK6:BL6"/>
    <mergeCell ref="K6:M6"/>
    <mergeCell ref="N6:P6"/>
    <mergeCell ref="AR7:AR8"/>
    <mergeCell ref="AT7:AT8"/>
    <mergeCell ref="C4:C8"/>
    <mergeCell ref="D4:D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2022-07-05T08:09:23Z</cp:lastPrinted>
  <dcterms:created xsi:type="dcterms:W3CDTF">1996-10-14T23:33:28Z</dcterms:created>
  <dcterms:modified xsi:type="dcterms:W3CDTF">2022-10-07T11:53:07Z</dcterms:modified>
  <cp:category/>
  <cp:version/>
  <cp:contentType/>
  <cp:contentStatus/>
</cp:coreProperties>
</file>