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28D356A-6233-4FB1-AAD0-E6F556A67E27}" xr6:coauthVersionLast="47" xr6:coauthVersionMax="47" xr10:uidLastSave="{00000000-0000-0000-0000-000000000000}"/>
  <bookViews>
    <workbookView xWindow="-120" yWindow="-120" windowWidth="29040" windowHeight="15720" tabRatio="324"/>
  </bookViews>
  <sheets>
    <sheet name="1" sheetId="1" r:id="rId1"/>
    <sheet name="2" sheetId="7" r:id="rId2"/>
    <sheet name="3" sheetId="8" r:id="rId3"/>
    <sheet name="Лист2" sheetId="10" r:id="rId4"/>
    <sheet name="Лист3" sheetId="11" r:id="rId5"/>
  </sheets>
  <definedNames>
    <definedName name="_xlnm.Print_Titles" localSheetId="2">'3'!$A:$X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3" i="8" l="1"/>
  <c r="Q233" i="8"/>
  <c r="G304" i="8"/>
  <c r="G305" i="8"/>
  <c r="G306" i="8"/>
  <c r="G307" i="8"/>
  <c r="I249" i="8"/>
  <c r="I243" i="8"/>
  <c r="H249" i="8"/>
  <c r="I210" i="8"/>
  <c r="H210" i="8"/>
  <c r="H179" i="8"/>
  <c r="I131" i="8"/>
  <c r="I129" i="8"/>
  <c r="H131" i="8"/>
  <c r="H129" i="8"/>
  <c r="G133" i="8"/>
  <c r="H61" i="8"/>
  <c r="R151" i="8"/>
  <c r="V308" i="8"/>
  <c r="V309" i="8"/>
  <c r="V311" i="8"/>
  <c r="V304" i="8"/>
  <c r="V305" i="8"/>
  <c r="V306" i="8"/>
  <c r="V307" i="8"/>
  <c r="X124" i="8"/>
  <c r="W124" i="8"/>
  <c r="T124" i="8"/>
  <c r="U124" i="8"/>
  <c r="Q30" i="7"/>
  <c r="P30" i="7"/>
  <c r="T233" i="8"/>
  <c r="R52" i="1"/>
  <c r="R44" i="1"/>
  <c r="R8" i="1"/>
  <c r="K30" i="7"/>
  <c r="H30" i="7"/>
  <c r="L210" i="8"/>
  <c r="O210" i="8"/>
  <c r="N210" i="8"/>
  <c r="M210" i="8"/>
  <c r="P210" i="8"/>
  <c r="K210" i="8"/>
  <c r="K208" i="8"/>
  <c r="K222" i="8"/>
  <c r="K218" i="8"/>
  <c r="I208" i="8"/>
  <c r="I206" i="8"/>
  <c r="I207" i="8"/>
  <c r="H207" i="8"/>
  <c r="L245" i="8"/>
  <c r="G31" i="8"/>
  <c r="K156" i="8"/>
  <c r="J133" i="8"/>
  <c r="I49" i="1"/>
  <c r="J110" i="1"/>
  <c r="N314" i="8"/>
  <c r="Q314" i="8"/>
  <c r="H12" i="1"/>
  <c r="W302" i="8"/>
  <c r="W300" i="8"/>
  <c r="W233" i="8"/>
  <c r="V180" i="8"/>
  <c r="V181" i="8"/>
  <c r="M266" i="8"/>
  <c r="S265" i="8"/>
  <c r="S266" i="8"/>
  <c r="T249" i="8"/>
  <c r="W287" i="8"/>
  <c r="T287" i="8"/>
  <c r="S287" i="8"/>
  <c r="K287" i="8"/>
  <c r="H287" i="8"/>
  <c r="N287" i="8"/>
  <c r="Q287" i="8"/>
  <c r="X264" i="8"/>
  <c r="X262" i="8"/>
  <c r="W264" i="8"/>
  <c r="W262" i="8"/>
  <c r="U264" i="8"/>
  <c r="U262" i="8"/>
  <c r="T264" i="8"/>
  <c r="T262" i="8"/>
  <c r="L264" i="8"/>
  <c r="K264" i="8"/>
  <c r="I264" i="8"/>
  <c r="I262" i="8"/>
  <c r="H264" i="8"/>
  <c r="H262" i="8"/>
  <c r="N264" i="8"/>
  <c r="W245" i="8"/>
  <c r="T245" i="8"/>
  <c r="T243" i="8"/>
  <c r="S243" i="8"/>
  <c r="H245" i="8"/>
  <c r="H243" i="8"/>
  <c r="G243" i="8"/>
  <c r="K245" i="8"/>
  <c r="N245" i="8"/>
  <c r="I156" i="8"/>
  <c r="H156" i="8"/>
  <c r="L156" i="8"/>
  <c r="L154" i="8"/>
  <c r="X156" i="8"/>
  <c r="W156" i="8"/>
  <c r="W154" i="8"/>
  <c r="V154" i="8"/>
  <c r="U156" i="8"/>
  <c r="T156" i="8"/>
  <c r="T154" i="8"/>
  <c r="O156" i="8"/>
  <c r="N156" i="8"/>
  <c r="N154" i="8"/>
  <c r="H177" i="8"/>
  <c r="G177" i="8"/>
  <c r="H148" i="8"/>
  <c r="G148" i="8"/>
  <c r="H103" i="8"/>
  <c r="G103" i="8"/>
  <c r="N11" i="8"/>
  <c r="N9" i="8"/>
  <c r="H27" i="7"/>
  <c r="G36" i="7"/>
  <c r="U77" i="1"/>
  <c r="T77" i="1"/>
  <c r="R77" i="1"/>
  <c r="Q77" i="1"/>
  <c r="P77" i="1"/>
  <c r="I77" i="1"/>
  <c r="O77" i="1"/>
  <c r="H77" i="1"/>
  <c r="F77" i="1"/>
  <c r="E77" i="1"/>
  <c r="D77" i="1"/>
  <c r="K77" i="1"/>
  <c r="K107" i="1"/>
  <c r="K96" i="1"/>
  <c r="J96" i="1"/>
  <c r="G77" i="1"/>
  <c r="J46" i="1"/>
  <c r="R304" i="8"/>
  <c r="R305" i="8"/>
  <c r="R306" i="8"/>
  <c r="R307" i="8"/>
  <c r="R308" i="8"/>
  <c r="R309" i="8"/>
  <c r="Q304" i="8"/>
  <c r="Q305" i="8"/>
  <c r="Q306" i="8"/>
  <c r="Q307" i="8"/>
  <c r="Q302" i="8"/>
  <c r="Q308" i="8"/>
  <c r="P304" i="8"/>
  <c r="P305" i="8"/>
  <c r="P306" i="8"/>
  <c r="P307" i="8"/>
  <c r="S36" i="7"/>
  <c r="S35" i="7"/>
  <c r="T33" i="7"/>
  <c r="S33" i="7"/>
  <c r="S32" i="7"/>
  <c r="S31" i="7"/>
  <c r="S30" i="7"/>
  <c r="T13" i="7"/>
  <c r="P36" i="7"/>
  <c r="P35" i="7"/>
  <c r="P32" i="7"/>
  <c r="P31" i="7"/>
  <c r="Q13" i="7"/>
  <c r="M10" i="7"/>
  <c r="N10" i="7"/>
  <c r="O10" i="7"/>
  <c r="M12" i="7"/>
  <c r="N12" i="7"/>
  <c r="O12" i="7"/>
  <c r="M13" i="7"/>
  <c r="O13" i="7"/>
  <c r="M14" i="7"/>
  <c r="N14" i="7"/>
  <c r="O14" i="7"/>
  <c r="M15" i="7"/>
  <c r="N15" i="7"/>
  <c r="O15" i="7"/>
  <c r="M16" i="7"/>
  <c r="N16" i="7"/>
  <c r="O16" i="7"/>
  <c r="M17" i="7"/>
  <c r="N17" i="7"/>
  <c r="O17" i="7"/>
  <c r="M18" i="7"/>
  <c r="N18" i="7"/>
  <c r="O18" i="7"/>
  <c r="M19" i="7"/>
  <c r="N19" i="7"/>
  <c r="O19" i="7"/>
  <c r="M20" i="7"/>
  <c r="N20" i="7"/>
  <c r="O20" i="7"/>
  <c r="M21" i="7"/>
  <c r="N21" i="7"/>
  <c r="O21" i="7"/>
  <c r="M23" i="7"/>
  <c r="N23" i="7"/>
  <c r="O23" i="7"/>
  <c r="M24" i="7"/>
  <c r="N24" i="7"/>
  <c r="O24" i="7"/>
  <c r="M25" i="7"/>
  <c r="N25" i="7"/>
  <c r="O25" i="7"/>
  <c r="M26" i="7"/>
  <c r="N26" i="7"/>
  <c r="O26" i="7"/>
  <c r="M28" i="7"/>
  <c r="N28" i="7"/>
  <c r="O28" i="7"/>
  <c r="M29" i="7"/>
  <c r="N29" i="7"/>
  <c r="O29" i="7"/>
  <c r="O30" i="7"/>
  <c r="N31" i="7"/>
  <c r="O31" i="7"/>
  <c r="N32" i="7"/>
  <c r="O32" i="7"/>
  <c r="N33" i="7"/>
  <c r="O33" i="7"/>
  <c r="N34" i="7"/>
  <c r="N35" i="7"/>
  <c r="O35" i="7"/>
  <c r="N36" i="7"/>
  <c r="O36" i="7"/>
  <c r="N37" i="7"/>
  <c r="N111" i="1"/>
  <c r="Q14" i="8"/>
  <c r="D35" i="7"/>
  <c r="G35" i="7"/>
  <c r="M35" i="7"/>
  <c r="S181" i="8"/>
  <c r="S69" i="8"/>
  <c r="O11" i="8"/>
  <c r="R11" i="8"/>
  <c r="J92" i="1"/>
  <c r="J19" i="1"/>
  <c r="G289" i="8"/>
  <c r="J289" i="8"/>
  <c r="U289" i="8"/>
  <c r="H302" i="8"/>
  <c r="H300" i="8"/>
  <c r="G300" i="8"/>
  <c r="I302" i="8"/>
  <c r="K302" i="8"/>
  <c r="L302" i="8"/>
  <c r="N302" i="8"/>
  <c r="N300" i="8"/>
  <c r="O302" i="8"/>
  <c r="T302" i="8"/>
  <c r="T300" i="8"/>
  <c r="S300" i="8"/>
  <c r="U302" i="8"/>
  <c r="H96" i="1"/>
  <c r="G96" i="1"/>
  <c r="M96" i="1"/>
  <c r="E12" i="1"/>
  <c r="D12" i="1"/>
  <c r="E107" i="1"/>
  <c r="D107" i="1"/>
  <c r="E67" i="1"/>
  <c r="D67" i="1"/>
  <c r="R14" i="8"/>
  <c r="J183" i="8"/>
  <c r="M183" i="8"/>
  <c r="Q183" i="8"/>
  <c r="R183" i="8"/>
  <c r="G120" i="8"/>
  <c r="J120" i="8"/>
  <c r="M120" i="8"/>
  <c r="Q120" i="8"/>
  <c r="R120" i="8"/>
  <c r="S120" i="8"/>
  <c r="V120" i="8"/>
  <c r="V266" i="8"/>
  <c r="V31" i="8"/>
  <c r="V28" i="8"/>
  <c r="T148" i="8"/>
  <c r="T147" i="8"/>
  <c r="S147" i="8"/>
  <c r="T61" i="8"/>
  <c r="T59" i="8"/>
  <c r="S59" i="8"/>
  <c r="T11" i="8"/>
  <c r="T9" i="8"/>
  <c r="U61" i="8"/>
  <c r="U59" i="8"/>
  <c r="S31" i="8"/>
  <c r="P111" i="1"/>
  <c r="N124" i="8"/>
  <c r="Q124" i="8"/>
  <c r="N61" i="8"/>
  <c r="N59" i="8"/>
  <c r="M284" i="8"/>
  <c r="K12" i="1"/>
  <c r="K17" i="1"/>
  <c r="K10" i="1"/>
  <c r="K20" i="1"/>
  <c r="J20" i="1"/>
  <c r="M308" i="8"/>
  <c r="M302" i="8"/>
  <c r="M297" i="8"/>
  <c r="M290" i="8"/>
  <c r="M291" i="8"/>
  <c r="M292" i="8"/>
  <c r="M251" i="8"/>
  <c r="P251" i="8"/>
  <c r="M267" i="8"/>
  <c r="M181" i="8"/>
  <c r="M182" i="8"/>
  <c r="N179" i="8"/>
  <c r="N177" i="8"/>
  <c r="O179" i="8"/>
  <c r="R179" i="8"/>
  <c r="O177" i="8"/>
  <c r="Q73" i="8"/>
  <c r="M31" i="8"/>
  <c r="H11" i="8"/>
  <c r="H9" i="8"/>
  <c r="G110" i="1"/>
  <c r="K314" i="8"/>
  <c r="K312" i="8"/>
  <c r="K310" i="8"/>
  <c r="H189" i="8"/>
  <c r="G189" i="8"/>
  <c r="I189" i="8"/>
  <c r="P110" i="1"/>
  <c r="T314" i="8"/>
  <c r="T312" i="8"/>
  <c r="T310" i="8"/>
  <c r="D56" i="1"/>
  <c r="G56" i="1"/>
  <c r="J56" i="1"/>
  <c r="N56" i="1"/>
  <c r="O56" i="1"/>
  <c r="P56" i="1"/>
  <c r="S56" i="1"/>
  <c r="D57" i="1"/>
  <c r="G57" i="1"/>
  <c r="J57" i="1"/>
  <c r="M57" i="1"/>
  <c r="N57" i="1"/>
  <c r="O57" i="1"/>
  <c r="P57" i="1"/>
  <c r="S57" i="1"/>
  <c r="D14" i="1"/>
  <c r="I117" i="1"/>
  <c r="P314" i="8"/>
  <c r="R175" i="8"/>
  <c r="Q175" i="8"/>
  <c r="P175" i="8"/>
  <c r="K131" i="8"/>
  <c r="L131" i="8"/>
  <c r="L129" i="8"/>
  <c r="O124" i="8"/>
  <c r="R124" i="8"/>
  <c r="O113" i="8"/>
  <c r="N113" i="8"/>
  <c r="K113" i="8"/>
  <c r="L124" i="8"/>
  <c r="K124" i="8"/>
  <c r="K111" i="8"/>
  <c r="U313" i="8"/>
  <c r="S313" i="8"/>
  <c r="S312" i="8"/>
  <c r="S310" i="8"/>
  <c r="S311" i="8"/>
  <c r="S309" i="8"/>
  <c r="S308" i="8"/>
  <c r="S302" i="8"/>
  <c r="S303" i="8"/>
  <c r="S301" i="8"/>
  <c r="S299" i="8"/>
  <c r="S298" i="8"/>
  <c r="S297" i="8"/>
  <c r="S296" i="8"/>
  <c r="T295" i="8"/>
  <c r="S295" i="8"/>
  <c r="S294" i="8"/>
  <c r="S292" i="8"/>
  <c r="S291" i="8"/>
  <c r="S289" i="8"/>
  <c r="S290" i="8"/>
  <c r="S288" i="8"/>
  <c r="S286" i="8"/>
  <c r="U285" i="8"/>
  <c r="S284" i="8"/>
  <c r="S283" i="8"/>
  <c r="U282" i="8"/>
  <c r="T282" i="8"/>
  <c r="T276" i="8"/>
  <c r="S281" i="8"/>
  <c r="S280" i="8"/>
  <c r="S279" i="8"/>
  <c r="S278" i="8"/>
  <c r="S277" i="8"/>
  <c r="S275" i="8"/>
  <c r="S274" i="8"/>
  <c r="S273" i="8"/>
  <c r="S272" i="8"/>
  <c r="S271" i="8"/>
  <c r="S270" i="8"/>
  <c r="S269" i="8"/>
  <c r="S268" i="8"/>
  <c r="S267" i="8"/>
  <c r="S263" i="8"/>
  <c r="S261" i="8"/>
  <c r="S259" i="8"/>
  <c r="S258" i="8"/>
  <c r="S257" i="8"/>
  <c r="S256" i="8"/>
  <c r="S255" i="8"/>
  <c r="S254" i="8"/>
  <c r="S253" i="8"/>
  <c r="S252" i="8"/>
  <c r="S251" i="8"/>
  <c r="S250" i="8"/>
  <c r="U249" i="8"/>
  <c r="U243" i="8"/>
  <c r="S249" i="8"/>
  <c r="S248" i="8"/>
  <c r="S247" i="8"/>
  <c r="S246" i="8"/>
  <c r="S244" i="8"/>
  <c r="S242" i="8"/>
  <c r="S241" i="8"/>
  <c r="S240" i="8"/>
  <c r="S239" i="8"/>
  <c r="S238" i="8"/>
  <c r="S237" i="8"/>
  <c r="S236" i="8"/>
  <c r="S235" i="8"/>
  <c r="S234" i="8"/>
  <c r="U233" i="8"/>
  <c r="S233" i="8"/>
  <c r="S232" i="8"/>
  <c r="S231" i="8"/>
  <c r="S230" i="8"/>
  <c r="S229" i="8"/>
  <c r="S228" i="8"/>
  <c r="S227" i="8"/>
  <c r="S226" i="8"/>
  <c r="S225" i="8"/>
  <c r="S224" i="8"/>
  <c r="S223" i="8"/>
  <c r="U222" i="8"/>
  <c r="T222" i="8"/>
  <c r="T218" i="8"/>
  <c r="S218" i="8"/>
  <c r="S221" i="8"/>
  <c r="S220" i="8"/>
  <c r="S219" i="8"/>
  <c r="S217" i="8"/>
  <c r="S216" i="8"/>
  <c r="S215" i="8"/>
  <c r="S214" i="8"/>
  <c r="S213" i="8"/>
  <c r="S212" i="8"/>
  <c r="S211" i="8"/>
  <c r="U210" i="8"/>
  <c r="U208" i="8"/>
  <c r="U206" i="8"/>
  <c r="T210" i="8"/>
  <c r="T208" i="8"/>
  <c r="S209" i="8"/>
  <c r="S207" i="8"/>
  <c r="S205" i="8"/>
  <c r="S204" i="8"/>
  <c r="S203" i="8"/>
  <c r="S202" i="8"/>
  <c r="S201" i="8"/>
  <c r="S200" i="8"/>
  <c r="S199" i="8"/>
  <c r="S198" i="8"/>
  <c r="S197" i="8"/>
  <c r="S196" i="8"/>
  <c r="S195" i="8"/>
  <c r="S194" i="8"/>
  <c r="S193" i="8"/>
  <c r="S192" i="8"/>
  <c r="S191" i="8"/>
  <c r="S190" i="8"/>
  <c r="S188" i="8"/>
  <c r="S187" i="8"/>
  <c r="S186" i="8"/>
  <c r="S185" i="8"/>
  <c r="S184" i="8"/>
  <c r="S182" i="8"/>
  <c r="S180" i="8"/>
  <c r="U179" i="8"/>
  <c r="U177" i="8"/>
  <c r="T179" i="8"/>
  <c r="T177" i="8"/>
  <c r="S178" i="8"/>
  <c r="S176" i="8"/>
  <c r="S174" i="8"/>
  <c r="S173" i="8"/>
  <c r="S172" i="8"/>
  <c r="S171" i="8"/>
  <c r="S170" i="8"/>
  <c r="S169" i="8"/>
  <c r="S168" i="8"/>
  <c r="S167" i="8"/>
  <c r="U166" i="8"/>
  <c r="U165" i="8"/>
  <c r="T166" i="8"/>
  <c r="T165" i="8"/>
  <c r="S164" i="8"/>
  <c r="S162" i="8"/>
  <c r="S161" i="8"/>
  <c r="S160" i="8"/>
  <c r="S159" i="8"/>
  <c r="S158" i="8"/>
  <c r="S155" i="8"/>
  <c r="S153" i="8"/>
  <c r="S151" i="8"/>
  <c r="S150" i="8"/>
  <c r="S149" i="8"/>
  <c r="U148" i="8"/>
  <c r="U145" i="8"/>
  <c r="S145" i="8"/>
  <c r="S146" i="8"/>
  <c r="S144" i="8"/>
  <c r="S143" i="8"/>
  <c r="S142" i="8"/>
  <c r="S141" i="8"/>
  <c r="S140" i="8"/>
  <c r="S139" i="8"/>
  <c r="S138" i="8"/>
  <c r="S137" i="8"/>
  <c r="S136" i="8"/>
  <c r="S135" i="8"/>
  <c r="S134" i="8"/>
  <c r="S132" i="8"/>
  <c r="U131" i="8"/>
  <c r="U129" i="8"/>
  <c r="S125" i="8"/>
  <c r="T131" i="8"/>
  <c r="S130" i="8"/>
  <c r="S128" i="8"/>
  <c r="S127" i="8"/>
  <c r="S123" i="8"/>
  <c r="S122" i="8"/>
  <c r="S121" i="8"/>
  <c r="S119" i="8"/>
  <c r="S118" i="8"/>
  <c r="S117" i="8"/>
  <c r="S116" i="8"/>
  <c r="S115" i="8"/>
  <c r="S114" i="8"/>
  <c r="U113" i="8"/>
  <c r="U111" i="8"/>
  <c r="U101" i="8"/>
  <c r="U6" i="8"/>
  <c r="T113" i="8"/>
  <c r="T111" i="8"/>
  <c r="S112" i="8"/>
  <c r="S110" i="8"/>
  <c r="S109" i="8"/>
  <c r="S108" i="8"/>
  <c r="S107" i="8"/>
  <c r="S106" i="8"/>
  <c r="S105" i="8"/>
  <c r="S104" i="8"/>
  <c r="U103" i="8"/>
  <c r="T103" i="8"/>
  <c r="S102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8" i="8"/>
  <c r="S67" i="8"/>
  <c r="S66" i="8"/>
  <c r="S65" i="8"/>
  <c r="S64" i="8"/>
  <c r="S63" i="8"/>
  <c r="S62" i="8"/>
  <c r="S60" i="8"/>
  <c r="S58" i="8"/>
  <c r="S57" i="8"/>
  <c r="S56" i="8"/>
  <c r="S55" i="8"/>
  <c r="S54" i="8"/>
  <c r="S53" i="8"/>
  <c r="S52" i="8"/>
  <c r="S51" i="8"/>
  <c r="S50" i="8"/>
  <c r="U49" i="8"/>
  <c r="T49" i="8"/>
  <c r="S48" i="8"/>
  <c r="U47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U11" i="8"/>
  <c r="U9" i="8"/>
  <c r="U7" i="8"/>
  <c r="V247" i="8"/>
  <c r="O313" i="8"/>
  <c r="M312" i="8"/>
  <c r="M310" i="8"/>
  <c r="M311" i="8"/>
  <c r="M309" i="8"/>
  <c r="M303" i="8"/>
  <c r="M301" i="8"/>
  <c r="P301" i="8"/>
  <c r="M299" i="8"/>
  <c r="M298" i="8"/>
  <c r="P298" i="8"/>
  <c r="M296" i="8"/>
  <c r="N295" i="8"/>
  <c r="M294" i="8"/>
  <c r="M288" i="8"/>
  <c r="M286" i="8"/>
  <c r="P286" i="8"/>
  <c r="O285" i="8"/>
  <c r="M283" i="8"/>
  <c r="O282" i="8"/>
  <c r="M282" i="8"/>
  <c r="N282" i="8"/>
  <c r="N276" i="8"/>
  <c r="Q276" i="8"/>
  <c r="M281" i="8"/>
  <c r="M280" i="8"/>
  <c r="M279" i="8"/>
  <c r="M278" i="8"/>
  <c r="P278" i="8"/>
  <c r="M277" i="8"/>
  <c r="M275" i="8"/>
  <c r="M274" i="8"/>
  <c r="M273" i="8"/>
  <c r="M272" i="8"/>
  <c r="M271" i="8"/>
  <c r="P271" i="8"/>
  <c r="M270" i="8"/>
  <c r="M269" i="8"/>
  <c r="M268" i="8"/>
  <c r="P268" i="8"/>
  <c r="M265" i="8"/>
  <c r="O264" i="8"/>
  <c r="O262" i="8"/>
  <c r="M263" i="8"/>
  <c r="M261" i="8"/>
  <c r="M259" i="8"/>
  <c r="M258" i="8"/>
  <c r="M257" i="8"/>
  <c r="M256" i="8"/>
  <c r="M255" i="8"/>
  <c r="M254" i="8"/>
  <c r="M253" i="8"/>
  <c r="M252" i="8"/>
  <c r="M250" i="8"/>
  <c r="O249" i="8"/>
  <c r="O208" i="8"/>
  <c r="N249" i="8"/>
  <c r="M249" i="8"/>
  <c r="P249" i="8"/>
  <c r="M248" i="8"/>
  <c r="P248" i="8"/>
  <c r="M247" i="8"/>
  <c r="M246" i="8"/>
  <c r="P246" i="8"/>
  <c r="M245" i="8"/>
  <c r="M244" i="8"/>
  <c r="M242" i="8"/>
  <c r="M241" i="8"/>
  <c r="M240" i="8"/>
  <c r="M239" i="8"/>
  <c r="M238" i="8"/>
  <c r="P238" i="8"/>
  <c r="M237" i="8"/>
  <c r="M236" i="8"/>
  <c r="M235" i="8"/>
  <c r="M234" i="8"/>
  <c r="O233" i="8"/>
  <c r="N233" i="8"/>
  <c r="N218" i="8"/>
  <c r="M232" i="8"/>
  <c r="M231" i="8"/>
  <c r="M230" i="8"/>
  <c r="M229" i="8"/>
  <c r="M228" i="8"/>
  <c r="P228" i="8"/>
  <c r="M227" i="8"/>
  <c r="M226" i="8"/>
  <c r="M225" i="8"/>
  <c r="M224" i="8"/>
  <c r="M223" i="8"/>
  <c r="O222" i="8"/>
  <c r="N222" i="8"/>
  <c r="M221" i="8"/>
  <c r="M220" i="8"/>
  <c r="M219" i="8"/>
  <c r="M217" i="8"/>
  <c r="P217" i="8"/>
  <c r="M216" i="8"/>
  <c r="M215" i="8"/>
  <c r="M214" i="8"/>
  <c r="M213" i="8"/>
  <c r="M212" i="8"/>
  <c r="M211" i="8"/>
  <c r="M209" i="8"/>
  <c r="M207" i="8"/>
  <c r="P207" i="8"/>
  <c r="M205" i="8"/>
  <c r="M204" i="8"/>
  <c r="M203" i="8"/>
  <c r="P203" i="8"/>
  <c r="M202" i="8"/>
  <c r="M201" i="8"/>
  <c r="M200" i="8"/>
  <c r="M199" i="8"/>
  <c r="P199" i="8"/>
  <c r="M198" i="8"/>
  <c r="M196" i="8"/>
  <c r="M195" i="8"/>
  <c r="M194" i="8"/>
  <c r="M193" i="8"/>
  <c r="M192" i="8"/>
  <c r="M191" i="8"/>
  <c r="P191" i="8"/>
  <c r="M190" i="8"/>
  <c r="M188" i="8"/>
  <c r="M187" i="8"/>
  <c r="M186" i="8"/>
  <c r="M185" i="8"/>
  <c r="M184" i="8"/>
  <c r="M180" i="8"/>
  <c r="M178" i="8"/>
  <c r="P178" i="8"/>
  <c r="M176" i="8"/>
  <c r="M174" i="8"/>
  <c r="M173" i="8"/>
  <c r="M172" i="8"/>
  <c r="M171" i="8"/>
  <c r="M170" i="8"/>
  <c r="M169" i="8"/>
  <c r="M168" i="8"/>
  <c r="P168" i="8"/>
  <c r="M167" i="8"/>
  <c r="O166" i="8"/>
  <c r="O165" i="8"/>
  <c r="O163" i="8"/>
  <c r="N166" i="8"/>
  <c r="M164" i="8"/>
  <c r="M162" i="8"/>
  <c r="P162" i="8"/>
  <c r="M161" i="8"/>
  <c r="P161" i="8"/>
  <c r="M160" i="8"/>
  <c r="P160" i="8"/>
  <c r="M159" i="8"/>
  <c r="M158" i="8"/>
  <c r="O154" i="8"/>
  <c r="M155" i="8"/>
  <c r="M153" i="8"/>
  <c r="M151" i="8"/>
  <c r="M150" i="8"/>
  <c r="M149" i="8"/>
  <c r="O148" i="8"/>
  <c r="O145" i="8"/>
  <c r="N148" i="8"/>
  <c r="M146" i="8"/>
  <c r="M144" i="8"/>
  <c r="P144" i="8"/>
  <c r="M143" i="8"/>
  <c r="M142" i="8"/>
  <c r="M141" i="8"/>
  <c r="P141" i="8"/>
  <c r="M140" i="8"/>
  <c r="M139" i="8"/>
  <c r="M138" i="8"/>
  <c r="M137" i="8"/>
  <c r="M136" i="8"/>
  <c r="M135" i="8"/>
  <c r="P135" i="8"/>
  <c r="M134" i="8"/>
  <c r="M133" i="8"/>
  <c r="P133" i="8"/>
  <c r="M132" i="8"/>
  <c r="O131" i="8"/>
  <c r="N131" i="8"/>
  <c r="Q131" i="8"/>
  <c r="N129" i="8"/>
  <c r="M130" i="8"/>
  <c r="M128" i="8"/>
  <c r="M127" i="8"/>
  <c r="M125" i="8"/>
  <c r="M123" i="8"/>
  <c r="M122" i="8"/>
  <c r="M121" i="8"/>
  <c r="M119" i="8"/>
  <c r="M118" i="8"/>
  <c r="M117" i="8"/>
  <c r="M116" i="8"/>
  <c r="M115" i="8"/>
  <c r="M114" i="8"/>
  <c r="M112" i="8"/>
  <c r="M110" i="8"/>
  <c r="P110" i="8"/>
  <c r="M109" i="8"/>
  <c r="M108" i="8"/>
  <c r="P108" i="8"/>
  <c r="M107" i="8"/>
  <c r="M106" i="8"/>
  <c r="M105" i="8"/>
  <c r="P105" i="8"/>
  <c r="M104" i="8"/>
  <c r="O103" i="8"/>
  <c r="N103" i="8"/>
  <c r="M103" i="8"/>
  <c r="M102" i="8"/>
  <c r="M100" i="8"/>
  <c r="M99" i="8"/>
  <c r="M98" i="8"/>
  <c r="M97" i="8"/>
  <c r="P97" i="8"/>
  <c r="M96" i="8"/>
  <c r="M95" i="8"/>
  <c r="M94" i="8"/>
  <c r="M93" i="8"/>
  <c r="M92" i="8"/>
  <c r="M91" i="8"/>
  <c r="M90" i="8"/>
  <c r="M89" i="8"/>
  <c r="M88" i="8"/>
  <c r="M87" i="8"/>
  <c r="M86" i="8"/>
  <c r="P86" i="8"/>
  <c r="M85" i="8"/>
  <c r="M84" i="8"/>
  <c r="M83" i="8"/>
  <c r="P83" i="8"/>
  <c r="M82" i="8"/>
  <c r="M81" i="8"/>
  <c r="P81" i="8"/>
  <c r="M80" i="8"/>
  <c r="P80" i="8"/>
  <c r="M79" i="8"/>
  <c r="M78" i="8"/>
  <c r="M77" i="8"/>
  <c r="M76" i="8"/>
  <c r="M75" i="8"/>
  <c r="M74" i="8"/>
  <c r="P74" i="8"/>
  <c r="M73" i="8"/>
  <c r="M72" i="8"/>
  <c r="P72" i="8"/>
  <c r="M71" i="8"/>
  <c r="M70" i="8"/>
  <c r="M69" i="8"/>
  <c r="M68" i="8"/>
  <c r="M67" i="8"/>
  <c r="M66" i="8"/>
  <c r="M65" i="8"/>
  <c r="M64" i="8"/>
  <c r="M63" i="8"/>
  <c r="M62" i="8"/>
  <c r="O61" i="8"/>
  <c r="M60" i="8"/>
  <c r="M58" i="8"/>
  <c r="P58" i="8"/>
  <c r="M57" i="8"/>
  <c r="M56" i="8"/>
  <c r="M55" i="8"/>
  <c r="P55" i="8"/>
  <c r="M54" i="8"/>
  <c r="M53" i="8"/>
  <c r="M52" i="8"/>
  <c r="M51" i="8"/>
  <c r="P51" i="8"/>
  <c r="M50" i="8"/>
  <c r="M48" i="8"/>
  <c r="O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P33" i="8"/>
  <c r="M32" i="8"/>
  <c r="P32" i="8"/>
  <c r="M30" i="8"/>
  <c r="M29" i="8"/>
  <c r="P29" i="8"/>
  <c r="M28" i="8"/>
  <c r="M27" i="8"/>
  <c r="M26" i="8"/>
  <c r="P26" i="8"/>
  <c r="M25" i="8"/>
  <c r="M24" i="8"/>
  <c r="M23" i="8"/>
  <c r="M22" i="8"/>
  <c r="M21" i="8"/>
  <c r="M20" i="8"/>
  <c r="M19" i="8"/>
  <c r="P19" i="8"/>
  <c r="M18" i="8"/>
  <c r="M17" i="8"/>
  <c r="M16" i="8"/>
  <c r="M15" i="8"/>
  <c r="M14" i="8"/>
  <c r="J36" i="7"/>
  <c r="M36" i="7"/>
  <c r="J35" i="7"/>
  <c r="J33" i="7"/>
  <c r="J32" i="7"/>
  <c r="M32" i="7"/>
  <c r="J31" i="7"/>
  <c r="M31" i="7"/>
  <c r="K13" i="7"/>
  <c r="N13" i="7"/>
  <c r="I52" i="1"/>
  <c r="H52" i="1"/>
  <c r="P109" i="1"/>
  <c r="P108" i="1"/>
  <c r="R107" i="1"/>
  <c r="R62" i="1"/>
  <c r="Q107" i="1"/>
  <c r="P107" i="1"/>
  <c r="P105" i="1"/>
  <c r="P104" i="1"/>
  <c r="P103" i="1"/>
  <c r="P102" i="1"/>
  <c r="P101" i="1"/>
  <c r="P100" i="1"/>
  <c r="P99" i="1"/>
  <c r="P98" i="1"/>
  <c r="P97" i="1"/>
  <c r="Q96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6" i="1"/>
  <c r="P74" i="1"/>
  <c r="P73" i="1"/>
  <c r="P72" i="1"/>
  <c r="P71" i="1"/>
  <c r="P70" i="1"/>
  <c r="P69" i="1"/>
  <c r="P68" i="1"/>
  <c r="Q67" i="1"/>
  <c r="P67" i="1"/>
  <c r="P66" i="1"/>
  <c r="P65" i="1"/>
  <c r="P64" i="1"/>
  <c r="P63" i="1"/>
  <c r="P61" i="1"/>
  <c r="P60" i="1"/>
  <c r="R59" i="1"/>
  <c r="Q59" i="1"/>
  <c r="P59" i="1"/>
  <c r="P58" i="1"/>
  <c r="P55" i="1"/>
  <c r="P54" i="1"/>
  <c r="P53" i="1"/>
  <c r="Q52" i="1"/>
  <c r="Q44" i="1"/>
  <c r="P51" i="1"/>
  <c r="P50" i="1"/>
  <c r="P49" i="1"/>
  <c r="P48" i="1"/>
  <c r="P47" i="1"/>
  <c r="P46" i="1"/>
  <c r="P45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Q20" i="1"/>
  <c r="P20" i="1"/>
  <c r="P19" i="1"/>
  <c r="P18" i="1"/>
  <c r="Q17" i="1"/>
  <c r="P17" i="1"/>
  <c r="P16" i="1"/>
  <c r="P15" i="1"/>
  <c r="P14" i="1"/>
  <c r="Q12" i="1"/>
  <c r="P12" i="1"/>
  <c r="P11" i="1"/>
  <c r="P9" i="1"/>
  <c r="S15" i="1"/>
  <c r="S16" i="1"/>
  <c r="S19" i="1"/>
  <c r="S22" i="1"/>
  <c r="S23" i="1"/>
  <c r="S24" i="1"/>
  <c r="S25" i="1"/>
  <c r="S26" i="1"/>
  <c r="S27" i="1"/>
  <c r="S28" i="1"/>
  <c r="S45" i="1"/>
  <c r="S46" i="1"/>
  <c r="S47" i="1"/>
  <c r="S48" i="1"/>
  <c r="S53" i="1"/>
  <c r="S54" i="1"/>
  <c r="S61" i="1"/>
  <c r="S69" i="1"/>
  <c r="S71" i="1"/>
  <c r="S80" i="1"/>
  <c r="S81" i="1"/>
  <c r="S82" i="1"/>
  <c r="S83" i="1"/>
  <c r="S84" i="1"/>
  <c r="S86" i="1"/>
  <c r="S87" i="1"/>
  <c r="S88" i="1"/>
  <c r="S92" i="1"/>
  <c r="S93" i="1"/>
  <c r="S94" i="1"/>
  <c r="S95" i="1"/>
  <c r="J111" i="1"/>
  <c r="M111" i="1"/>
  <c r="J109" i="1"/>
  <c r="J108" i="1"/>
  <c r="L107" i="1"/>
  <c r="L62" i="1"/>
  <c r="O62" i="1"/>
  <c r="J107" i="1"/>
  <c r="J105" i="1"/>
  <c r="J104" i="1"/>
  <c r="M104" i="1"/>
  <c r="J103" i="1"/>
  <c r="M103" i="1"/>
  <c r="J102" i="1"/>
  <c r="M102" i="1"/>
  <c r="J101" i="1"/>
  <c r="J100" i="1"/>
  <c r="J99" i="1"/>
  <c r="J98" i="1"/>
  <c r="J97" i="1"/>
  <c r="J95" i="1"/>
  <c r="J94" i="1"/>
  <c r="J93" i="1"/>
  <c r="J91" i="1"/>
  <c r="J90" i="1"/>
  <c r="M90" i="1"/>
  <c r="J89" i="1"/>
  <c r="J88" i="1"/>
  <c r="J87" i="1"/>
  <c r="M87" i="1"/>
  <c r="J86" i="1"/>
  <c r="J85" i="1"/>
  <c r="M85" i="1"/>
  <c r="J84" i="1"/>
  <c r="M84" i="1"/>
  <c r="J83" i="1"/>
  <c r="J82" i="1"/>
  <c r="J81" i="1"/>
  <c r="J80" i="1"/>
  <c r="J79" i="1"/>
  <c r="M79" i="1"/>
  <c r="J78" i="1"/>
  <c r="J76" i="1"/>
  <c r="J74" i="1"/>
  <c r="J73" i="1"/>
  <c r="M73" i="1"/>
  <c r="J72" i="1"/>
  <c r="M72" i="1"/>
  <c r="J71" i="1"/>
  <c r="J70" i="1"/>
  <c r="M70" i="1"/>
  <c r="J69" i="1"/>
  <c r="M69" i="1"/>
  <c r="J68" i="1"/>
  <c r="M68" i="1"/>
  <c r="K67" i="1"/>
  <c r="J67" i="1"/>
  <c r="M67" i="1"/>
  <c r="J66" i="1"/>
  <c r="J65" i="1"/>
  <c r="J64" i="1"/>
  <c r="M64" i="1"/>
  <c r="J63" i="1"/>
  <c r="J61" i="1"/>
  <c r="J60" i="1"/>
  <c r="L59" i="1"/>
  <c r="K59" i="1"/>
  <c r="J58" i="1"/>
  <c r="M58" i="1"/>
  <c r="J55" i="1"/>
  <c r="J54" i="1"/>
  <c r="M54" i="1"/>
  <c r="J53" i="1"/>
  <c r="M53" i="1"/>
  <c r="L52" i="1"/>
  <c r="K52" i="1"/>
  <c r="K44" i="1"/>
  <c r="J51" i="1"/>
  <c r="J50" i="1"/>
  <c r="M50" i="1"/>
  <c r="J48" i="1"/>
  <c r="J47" i="1"/>
  <c r="J45" i="1"/>
  <c r="J43" i="1"/>
  <c r="J42" i="1"/>
  <c r="J41" i="1"/>
  <c r="J40" i="1"/>
  <c r="J39" i="1"/>
  <c r="M39" i="1"/>
  <c r="J38" i="1"/>
  <c r="M38" i="1"/>
  <c r="J37" i="1"/>
  <c r="J36" i="1"/>
  <c r="J35" i="1"/>
  <c r="J34" i="1"/>
  <c r="J33" i="1"/>
  <c r="M33" i="1"/>
  <c r="J32" i="1"/>
  <c r="J31" i="1"/>
  <c r="J30" i="1"/>
  <c r="J29" i="1"/>
  <c r="J28" i="1"/>
  <c r="J27" i="1"/>
  <c r="J26" i="1"/>
  <c r="J25" i="1"/>
  <c r="J24" i="1"/>
  <c r="M24" i="1"/>
  <c r="J23" i="1"/>
  <c r="M23" i="1"/>
  <c r="J22" i="1"/>
  <c r="J21" i="1"/>
  <c r="J18" i="1"/>
  <c r="J16" i="1"/>
  <c r="J15" i="1"/>
  <c r="J14" i="1"/>
  <c r="M14" i="1"/>
  <c r="J12" i="1"/>
  <c r="J11" i="1"/>
  <c r="J9" i="1"/>
  <c r="I34" i="7"/>
  <c r="G34" i="7"/>
  <c r="G111" i="1"/>
  <c r="F107" i="1"/>
  <c r="H75" i="1"/>
  <c r="G72" i="1"/>
  <c r="F59" i="1"/>
  <c r="D59" i="1"/>
  <c r="E52" i="1"/>
  <c r="D52" i="1"/>
  <c r="D54" i="1"/>
  <c r="F49" i="1"/>
  <c r="D49" i="1"/>
  <c r="L148" i="8"/>
  <c r="L145" i="8"/>
  <c r="R181" i="8"/>
  <c r="Q181" i="8"/>
  <c r="R133" i="8"/>
  <c r="Q133" i="8"/>
  <c r="W131" i="8"/>
  <c r="W129" i="8"/>
  <c r="O110" i="1"/>
  <c r="N54" i="1"/>
  <c r="I107" i="1"/>
  <c r="G48" i="1"/>
  <c r="M48" i="1"/>
  <c r="R115" i="8"/>
  <c r="R116" i="8"/>
  <c r="R117" i="8"/>
  <c r="R118" i="8"/>
  <c r="R119" i="8"/>
  <c r="R121" i="8"/>
  <c r="R122" i="8"/>
  <c r="R123" i="8"/>
  <c r="R125" i="8"/>
  <c r="R127" i="8"/>
  <c r="R128" i="8"/>
  <c r="Q115" i="8"/>
  <c r="Q116" i="8"/>
  <c r="Q117" i="8"/>
  <c r="Q118" i="8"/>
  <c r="Q119" i="8"/>
  <c r="Q121" i="8"/>
  <c r="Q122" i="8"/>
  <c r="Q123" i="8"/>
  <c r="Q125" i="8"/>
  <c r="Q127" i="8"/>
  <c r="Q128" i="8"/>
  <c r="W189" i="8"/>
  <c r="V189" i="8"/>
  <c r="T96" i="1"/>
  <c r="S96" i="1"/>
  <c r="O111" i="1"/>
  <c r="O109" i="1"/>
  <c r="O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1" i="1"/>
  <c r="O60" i="1"/>
  <c r="O58" i="1"/>
  <c r="O55" i="1"/>
  <c r="O54" i="1"/>
  <c r="O53" i="1"/>
  <c r="O51" i="1"/>
  <c r="O50" i="1"/>
  <c r="O48" i="1"/>
  <c r="O47" i="1"/>
  <c r="O46" i="1"/>
  <c r="O45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2" i="1"/>
  <c r="O11" i="1"/>
  <c r="O10" i="1"/>
  <c r="O9" i="1"/>
  <c r="N110" i="1"/>
  <c r="N109" i="1"/>
  <c r="N108" i="1"/>
  <c r="N106" i="1"/>
  <c r="N105" i="1"/>
  <c r="N104" i="1"/>
  <c r="N103" i="1"/>
  <c r="N102" i="1"/>
  <c r="N101" i="1"/>
  <c r="N100" i="1"/>
  <c r="N99" i="1"/>
  <c r="N97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6" i="1"/>
  <c r="N74" i="1"/>
  <c r="N73" i="1"/>
  <c r="N72" i="1"/>
  <c r="N71" i="1"/>
  <c r="N70" i="1"/>
  <c r="N69" i="1"/>
  <c r="N68" i="1"/>
  <c r="N66" i="1"/>
  <c r="N65" i="1"/>
  <c r="N64" i="1"/>
  <c r="N63" i="1"/>
  <c r="N61" i="1"/>
  <c r="N60" i="1"/>
  <c r="N58" i="1"/>
  <c r="N55" i="1"/>
  <c r="N53" i="1"/>
  <c r="N51" i="1"/>
  <c r="N50" i="1"/>
  <c r="N48" i="1"/>
  <c r="N47" i="1"/>
  <c r="N46" i="1"/>
  <c r="N45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6" i="1"/>
  <c r="N15" i="1"/>
  <c r="N14" i="1"/>
  <c r="N11" i="1"/>
  <c r="N9" i="1"/>
  <c r="M106" i="1"/>
  <c r="K189" i="8"/>
  <c r="J189" i="8"/>
  <c r="E27" i="7"/>
  <c r="D27" i="7"/>
  <c r="D33" i="7"/>
  <c r="D106" i="1"/>
  <c r="F103" i="1"/>
  <c r="E103" i="1"/>
  <c r="G41" i="8"/>
  <c r="G28" i="8"/>
  <c r="X313" i="8"/>
  <c r="V313" i="8"/>
  <c r="V303" i="8"/>
  <c r="V301" i="8"/>
  <c r="V299" i="8"/>
  <c r="V298" i="8"/>
  <c r="V297" i="8"/>
  <c r="V296" i="8"/>
  <c r="W295" i="8"/>
  <c r="V295" i="8"/>
  <c r="V294" i="8"/>
  <c r="V292" i="8"/>
  <c r="V291" i="8"/>
  <c r="V289" i="8"/>
  <c r="V290" i="8"/>
  <c r="V288" i="8"/>
  <c r="V286" i="8"/>
  <c r="X285" i="8"/>
  <c r="V284" i="8"/>
  <c r="V283" i="8"/>
  <c r="X282" i="8"/>
  <c r="W282" i="8"/>
  <c r="W276" i="8"/>
  <c r="V281" i="8"/>
  <c r="V280" i="8"/>
  <c r="V279" i="8"/>
  <c r="V278" i="8"/>
  <c r="V277" i="8"/>
  <c r="V275" i="8"/>
  <c r="V274" i="8"/>
  <c r="V273" i="8"/>
  <c r="V272" i="8"/>
  <c r="V271" i="8"/>
  <c r="V270" i="8"/>
  <c r="V269" i="8"/>
  <c r="V268" i="8"/>
  <c r="V264" i="8"/>
  <c r="V267" i="8"/>
  <c r="V265" i="8"/>
  <c r="V263" i="8"/>
  <c r="V261" i="8"/>
  <c r="V259" i="8"/>
  <c r="V258" i="8"/>
  <c r="V257" i="8"/>
  <c r="V256" i="8"/>
  <c r="V255" i="8"/>
  <c r="V254" i="8"/>
  <c r="V253" i="8"/>
  <c r="V252" i="8"/>
  <c r="V251" i="8"/>
  <c r="V250" i="8"/>
  <c r="X249" i="8"/>
  <c r="V249" i="8"/>
  <c r="X243" i="8"/>
  <c r="W249" i="8"/>
  <c r="W243" i="8"/>
  <c r="V243" i="8"/>
  <c r="V248" i="8"/>
  <c r="V246" i="8"/>
  <c r="V245" i="8"/>
  <c r="V244" i="8"/>
  <c r="V242" i="8"/>
  <c r="V241" i="8"/>
  <c r="V240" i="8"/>
  <c r="V239" i="8"/>
  <c r="V238" i="8"/>
  <c r="V237" i="8"/>
  <c r="V236" i="8"/>
  <c r="V235" i="8"/>
  <c r="V234" i="8"/>
  <c r="X233" i="8"/>
  <c r="V232" i="8"/>
  <c r="V231" i="8"/>
  <c r="V230" i="8"/>
  <c r="V229" i="8"/>
  <c r="V228" i="8"/>
  <c r="V227" i="8"/>
  <c r="V226" i="8"/>
  <c r="V225" i="8"/>
  <c r="V224" i="8"/>
  <c r="V223" i="8"/>
  <c r="X222" i="8"/>
  <c r="V222" i="8"/>
  <c r="W222" i="8"/>
  <c r="W218" i="8"/>
  <c r="V218" i="8"/>
  <c r="V221" i="8"/>
  <c r="V220" i="8"/>
  <c r="V219" i="8"/>
  <c r="V217" i="8"/>
  <c r="V216" i="8"/>
  <c r="V215" i="8"/>
  <c r="V214" i="8"/>
  <c r="V213" i="8"/>
  <c r="V212" i="8"/>
  <c r="V211" i="8"/>
  <c r="X210" i="8"/>
  <c r="W210" i="8"/>
  <c r="W208" i="8"/>
  <c r="V209" i="8"/>
  <c r="V207" i="8"/>
  <c r="V205" i="8"/>
  <c r="V204" i="8"/>
  <c r="V203" i="8"/>
  <c r="V202" i="8"/>
  <c r="V201" i="8"/>
  <c r="V200" i="8"/>
  <c r="V199" i="8"/>
  <c r="V198" i="8"/>
  <c r="V196" i="8"/>
  <c r="V195" i="8"/>
  <c r="V194" i="8"/>
  <c r="V193" i="8"/>
  <c r="V192" i="8"/>
  <c r="V191" i="8"/>
  <c r="V190" i="8"/>
  <c r="V188" i="8"/>
  <c r="V187" i="8"/>
  <c r="V186" i="8"/>
  <c r="V185" i="8"/>
  <c r="V184" i="8"/>
  <c r="V182" i="8"/>
  <c r="X179" i="8"/>
  <c r="X177" i="8"/>
  <c r="W179" i="8"/>
  <c r="W177" i="8"/>
  <c r="V177" i="8"/>
  <c r="V178" i="8"/>
  <c r="V176" i="8"/>
  <c r="V174" i="8"/>
  <c r="V173" i="8"/>
  <c r="V172" i="8"/>
  <c r="V171" i="8"/>
  <c r="V170" i="8"/>
  <c r="V169" i="8"/>
  <c r="V168" i="8"/>
  <c r="V167" i="8"/>
  <c r="X166" i="8"/>
  <c r="X165" i="8"/>
  <c r="X163" i="8"/>
  <c r="W166" i="8"/>
  <c r="W165" i="8"/>
  <c r="V165" i="8"/>
  <c r="V164" i="8"/>
  <c r="V162" i="8"/>
  <c r="V161" i="8"/>
  <c r="V160" i="8"/>
  <c r="V159" i="8"/>
  <c r="V158" i="8"/>
  <c r="X154" i="8"/>
  <c r="X152" i="8"/>
  <c r="V155" i="8"/>
  <c r="V153" i="8"/>
  <c r="V151" i="8"/>
  <c r="V150" i="8"/>
  <c r="V149" i="8"/>
  <c r="X148" i="8"/>
  <c r="W148" i="8"/>
  <c r="V146" i="8"/>
  <c r="V144" i="8"/>
  <c r="V143" i="8"/>
  <c r="V142" i="8"/>
  <c r="V141" i="8"/>
  <c r="V140" i="8"/>
  <c r="V139" i="8"/>
  <c r="V138" i="8"/>
  <c r="V137" i="8"/>
  <c r="V136" i="8"/>
  <c r="V135" i="8"/>
  <c r="V134" i="8"/>
  <c r="V132" i="8"/>
  <c r="X131" i="8"/>
  <c r="X129" i="8"/>
  <c r="V130" i="8"/>
  <c r="V128" i="8"/>
  <c r="V127" i="8"/>
  <c r="V125" i="8"/>
  <c r="V123" i="8"/>
  <c r="V122" i="8"/>
  <c r="V121" i="8"/>
  <c r="V119" i="8"/>
  <c r="V118" i="8"/>
  <c r="V117" i="8"/>
  <c r="V116" i="8"/>
  <c r="V115" i="8"/>
  <c r="V114" i="8"/>
  <c r="X113" i="8"/>
  <c r="X111" i="8"/>
  <c r="W113" i="8"/>
  <c r="V112" i="8"/>
  <c r="V110" i="8"/>
  <c r="V109" i="8"/>
  <c r="V108" i="8"/>
  <c r="V107" i="8"/>
  <c r="V106" i="8"/>
  <c r="V105" i="8"/>
  <c r="V104" i="8"/>
  <c r="X103" i="8"/>
  <c r="W103" i="8"/>
  <c r="V102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X61" i="8"/>
  <c r="X59" i="8"/>
  <c r="W61" i="8"/>
  <c r="W59" i="8"/>
  <c r="V59" i="8"/>
  <c r="V60" i="8"/>
  <c r="V58" i="8"/>
  <c r="V57" i="8"/>
  <c r="V56" i="8"/>
  <c r="V55" i="8"/>
  <c r="V54" i="8"/>
  <c r="V53" i="8"/>
  <c r="V52" i="8"/>
  <c r="V51" i="8"/>
  <c r="V50" i="8"/>
  <c r="X49" i="8"/>
  <c r="W49" i="8"/>
  <c r="V48" i="8"/>
  <c r="X47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0" i="8"/>
  <c r="V29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X11" i="8"/>
  <c r="X9" i="8"/>
  <c r="X7" i="8"/>
  <c r="W11" i="8"/>
  <c r="J313" i="8"/>
  <c r="I313" i="8"/>
  <c r="G313" i="8"/>
  <c r="G312" i="8"/>
  <c r="G310" i="8"/>
  <c r="J312" i="8"/>
  <c r="P312" i="8"/>
  <c r="I148" i="8"/>
  <c r="I145" i="8"/>
  <c r="G311" i="8"/>
  <c r="G309" i="8"/>
  <c r="G308" i="8"/>
  <c r="G303" i="8"/>
  <c r="G301" i="8"/>
  <c r="G299" i="8"/>
  <c r="G298" i="8"/>
  <c r="G297" i="8"/>
  <c r="G296" i="8"/>
  <c r="G295" i="8"/>
  <c r="G294" i="8"/>
  <c r="G292" i="8"/>
  <c r="G291" i="8"/>
  <c r="G290" i="8"/>
  <c r="G288" i="8"/>
  <c r="G286" i="8"/>
  <c r="I285" i="8"/>
  <c r="G284" i="8"/>
  <c r="G283" i="8"/>
  <c r="I282" i="8"/>
  <c r="I276" i="8"/>
  <c r="I260" i="8"/>
  <c r="H282" i="8"/>
  <c r="G282" i="8"/>
  <c r="G281" i="8"/>
  <c r="G280" i="8"/>
  <c r="G279" i="8"/>
  <c r="G278" i="8"/>
  <c r="G277" i="8"/>
  <c r="G275" i="8"/>
  <c r="G274" i="8"/>
  <c r="G273" i="8"/>
  <c r="G272" i="8"/>
  <c r="G271" i="8"/>
  <c r="G270" i="8"/>
  <c r="G269" i="8"/>
  <c r="G268" i="8"/>
  <c r="G267" i="8"/>
  <c r="G265" i="8"/>
  <c r="G263" i="8"/>
  <c r="G261" i="8"/>
  <c r="G259" i="8"/>
  <c r="G258" i="8"/>
  <c r="G257" i="8"/>
  <c r="G256" i="8"/>
  <c r="G255" i="8"/>
  <c r="G254" i="8"/>
  <c r="G253" i="8"/>
  <c r="G252" i="8"/>
  <c r="G251" i="8"/>
  <c r="G250" i="8"/>
  <c r="G248" i="8"/>
  <c r="G247" i="8"/>
  <c r="G246" i="8"/>
  <c r="G244" i="8"/>
  <c r="G242" i="8"/>
  <c r="G241" i="8"/>
  <c r="G240" i="8"/>
  <c r="G239" i="8"/>
  <c r="G238" i="8"/>
  <c r="G237" i="8"/>
  <c r="G236" i="8"/>
  <c r="G235" i="8"/>
  <c r="G234" i="8"/>
  <c r="I233" i="8"/>
  <c r="H233" i="8"/>
  <c r="G232" i="8"/>
  <c r="G231" i="8"/>
  <c r="G230" i="8"/>
  <c r="G229" i="8"/>
  <c r="G228" i="8"/>
  <c r="G227" i="8"/>
  <c r="G226" i="8"/>
  <c r="G225" i="8"/>
  <c r="G224" i="8"/>
  <c r="G223" i="8"/>
  <c r="I222" i="8"/>
  <c r="H222" i="8"/>
  <c r="G222" i="8"/>
  <c r="G221" i="8"/>
  <c r="G220" i="8"/>
  <c r="G219" i="8"/>
  <c r="G217" i="8"/>
  <c r="G216" i="8"/>
  <c r="G215" i="8"/>
  <c r="G214" i="8"/>
  <c r="G213" i="8"/>
  <c r="G212" i="8"/>
  <c r="G211" i="8"/>
  <c r="G209" i="8"/>
  <c r="G205" i="8"/>
  <c r="G204" i="8"/>
  <c r="G203" i="8"/>
  <c r="G202" i="8"/>
  <c r="G201" i="8"/>
  <c r="G200" i="8"/>
  <c r="G199" i="8"/>
  <c r="G198" i="8"/>
  <c r="G196" i="8"/>
  <c r="G195" i="8"/>
  <c r="G194" i="8"/>
  <c r="G193" i="8"/>
  <c r="G192" i="8"/>
  <c r="G191" i="8"/>
  <c r="G190" i="8"/>
  <c r="G188" i="8"/>
  <c r="G187" i="8"/>
  <c r="G186" i="8"/>
  <c r="G185" i="8"/>
  <c r="G184" i="8"/>
  <c r="G182" i="8"/>
  <c r="G180" i="8"/>
  <c r="I179" i="8"/>
  <c r="I177" i="8"/>
  <c r="G178" i="8"/>
  <c r="G176" i="8"/>
  <c r="G174" i="8"/>
  <c r="G173" i="8"/>
  <c r="G172" i="8"/>
  <c r="G171" i="8"/>
  <c r="G170" i="8"/>
  <c r="G169" i="8"/>
  <c r="G168" i="8"/>
  <c r="G167" i="8"/>
  <c r="I166" i="8"/>
  <c r="I165" i="8"/>
  <c r="H166" i="8"/>
  <c r="G164" i="8"/>
  <c r="G162" i="8"/>
  <c r="G161" i="8"/>
  <c r="G160" i="8"/>
  <c r="G159" i="8"/>
  <c r="G158" i="8"/>
  <c r="G155" i="8"/>
  <c r="G153" i="8"/>
  <c r="G151" i="8"/>
  <c r="G150" i="8"/>
  <c r="G149" i="8"/>
  <c r="G146" i="8"/>
  <c r="G144" i="8"/>
  <c r="G143" i="8"/>
  <c r="G142" i="8"/>
  <c r="G141" i="8"/>
  <c r="G140" i="8"/>
  <c r="G139" i="8"/>
  <c r="G138" i="8"/>
  <c r="G137" i="8"/>
  <c r="G136" i="8"/>
  <c r="G135" i="8"/>
  <c r="G134" i="8"/>
  <c r="G132" i="8"/>
  <c r="G130" i="8"/>
  <c r="G128" i="8"/>
  <c r="G127" i="8"/>
  <c r="G125" i="8"/>
  <c r="G124" i="8"/>
  <c r="G123" i="8"/>
  <c r="G122" i="8"/>
  <c r="G121" i="8"/>
  <c r="G119" i="8"/>
  <c r="G118" i="8"/>
  <c r="G117" i="8"/>
  <c r="G115" i="8"/>
  <c r="G114" i="8"/>
  <c r="I113" i="8"/>
  <c r="I111" i="8"/>
  <c r="I101" i="8"/>
  <c r="G112" i="8"/>
  <c r="G110" i="8"/>
  <c r="G109" i="8"/>
  <c r="G108" i="8"/>
  <c r="G107" i="8"/>
  <c r="G106" i="8"/>
  <c r="G105" i="8"/>
  <c r="G104" i="8"/>
  <c r="I103" i="8"/>
  <c r="G102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I61" i="8"/>
  <c r="I59" i="8"/>
  <c r="H59" i="8"/>
  <c r="G60" i="8"/>
  <c r="G58" i="8"/>
  <c r="G57" i="8"/>
  <c r="G56" i="8"/>
  <c r="G55" i="8"/>
  <c r="G54" i="8"/>
  <c r="G53" i="8"/>
  <c r="G52" i="8"/>
  <c r="G51" i="8"/>
  <c r="G50" i="8"/>
  <c r="I47" i="8"/>
  <c r="G48" i="8"/>
  <c r="G46" i="8"/>
  <c r="G45" i="8"/>
  <c r="G44" i="8"/>
  <c r="G43" i="8"/>
  <c r="G42" i="8"/>
  <c r="G40" i="8"/>
  <c r="G39" i="8"/>
  <c r="G38" i="8"/>
  <c r="G37" i="8"/>
  <c r="G36" i="8"/>
  <c r="G35" i="8"/>
  <c r="G34" i="8"/>
  <c r="G33" i="8"/>
  <c r="G32" i="8"/>
  <c r="G30" i="8"/>
  <c r="G29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I11" i="8"/>
  <c r="I9" i="8"/>
  <c r="E13" i="7"/>
  <c r="D30" i="7"/>
  <c r="D31" i="7"/>
  <c r="D32" i="7"/>
  <c r="F34" i="7"/>
  <c r="D34" i="7"/>
  <c r="D36" i="7"/>
  <c r="D37" i="7"/>
  <c r="S111" i="1"/>
  <c r="S110" i="1"/>
  <c r="W314" i="8"/>
  <c r="W312" i="8"/>
  <c r="S109" i="1"/>
  <c r="S108" i="1"/>
  <c r="U107" i="1"/>
  <c r="U62" i="1"/>
  <c r="T107" i="1"/>
  <c r="S107" i="1"/>
  <c r="S105" i="1"/>
  <c r="S104" i="1"/>
  <c r="S103" i="1"/>
  <c r="S102" i="1"/>
  <c r="S101" i="1"/>
  <c r="S100" i="1"/>
  <c r="S99" i="1"/>
  <c r="S98" i="1"/>
  <c r="S97" i="1"/>
  <c r="S91" i="1"/>
  <c r="S90" i="1"/>
  <c r="S89" i="1"/>
  <c r="S85" i="1"/>
  <c r="S79" i="1"/>
  <c r="S78" i="1"/>
  <c r="S76" i="1"/>
  <c r="S74" i="1"/>
  <c r="S73" i="1"/>
  <c r="S72" i="1"/>
  <c r="S70" i="1"/>
  <c r="S68" i="1"/>
  <c r="T67" i="1"/>
  <c r="S67" i="1"/>
  <c r="S66" i="1"/>
  <c r="S65" i="1"/>
  <c r="S64" i="1"/>
  <c r="S63" i="1"/>
  <c r="S60" i="1"/>
  <c r="U59" i="1"/>
  <c r="T59" i="1"/>
  <c r="S59" i="1"/>
  <c r="S58" i="1"/>
  <c r="S55" i="1"/>
  <c r="U52" i="1"/>
  <c r="U44" i="1"/>
  <c r="U8" i="1"/>
  <c r="T52" i="1"/>
  <c r="S52" i="1"/>
  <c r="T44" i="1"/>
  <c r="S51" i="1"/>
  <c r="S50" i="1"/>
  <c r="S49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1" i="1"/>
  <c r="T20" i="1"/>
  <c r="S20" i="1"/>
  <c r="S18" i="1"/>
  <c r="T17" i="1"/>
  <c r="S17" i="1"/>
  <c r="S14" i="1"/>
  <c r="T12" i="1"/>
  <c r="S12" i="1"/>
  <c r="S11" i="1"/>
  <c r="S9" i="1"/>
  <c r="G109" i="1"/>
  <c r="M109" i="1"/>
  <c r="G108" i="1"/>
  <c r="M108" i="1"/>
  <c r="G105" i="1"/>
  <c r="M105" i="1"/>
  <c r="G104" i="1"/>
  <c r="G103" i="1"/>
  <c r="G102" i="1"/>
  <c r="G101" i="1"/>
  <c r="M101" i="1"/>
  <c r="G100" i="1"/>
  <c r="M100" i="1"/>
  <c r="G99" i="1"/>
  <c r="M99" i="1"/>
  <c r="G98" i="1"/>
  <c r="M98" i="1"/>
  <c r="G97" i="1"/>
  <c r="M97" i="1"/>
  <c r="E96" i="1"/>
  <c r="D96" i="1"/>
  <c r="G95" i="1"/>
  <c r="M95" i="1"/>
  <c r="G94" i="1"/>
  <c r="M94" i="1"/>
  <c r="G93" i="1"/>
  <c r="M93" i="1"/>
  <c r="G92" i="1"/>
  <c r="M92" i="1"/>
  <c r="G91" i="1"/>
  <c r="M91" i="1"/>
  <c r="G90" i="1"/>
  <c r="G89" i="1"/>
  <c r="M89" i="1"/>
  <c r="G88" i="1"/>
  <c r="M88" i="1"/>
  <c r="G87" i="1"/>
  <c r="G86" i="1"/>
  <c r="M86" i="1"/>
  <c r="G85" i="1"/>
  <c r="G84" i="1"/>
  <c r="G83" i="1"/>
  <c r="M83" i="1"/>
  <c r="G82" i="1"/>
  <c r="M82" i="1"/>
  <c r="G81" i="1"/>
  <c r="M81" i="1"/>
  <c r="G80" i="1"/>
  <c r="M80" i="1"/>
  <c r="G79" i="1"/>
  <c r="G78" i="1"/>
  <c r="M78" i="1"/>
  <c r="G76" i="1"/>
  <c r="M76" i="1"/>
  <c r="G74" i="1"/>
  <c r="M74" i="1"/>
  <c r="G73" i="1"/>
  <c r="G71" i="1"/>
  <c r="M71" i="1"/>
  <c r="G70" i="1"/>
  <c r="G69" i="1"/>
  <c r="G68" i="1"/>
  <c r="G66" i="1"/>
  <c r="G65" i="1"/>
  <c r="M65" i="1"/>
  <c r="G64" i="1"/>
  <c r="G63" i="1"/>
  <c r="G61" i="1"/>
  <c r="M61" i="1"/>
  <c r="G60" i="1"/>
  <c r="E59" i="1"/>
  <c r="G58" i="1"/>
  <c r="G55" i="1"/>
  <c r="M55" i="1"/>
  <c r="G54" i="1"/>
  <c r="G53" i="1"/>
  <c r="F52" i="1"/>
  <c r="G51" i="1"/>
  <c r="M51" i="1"/>
  <c r="G50" i="1"/>
  <c r="G47" i="1"/>
  <c r="G46" i="1"/>
  <c r="G45" i="1"/>
  <c r="M45" i="1"/>
  <c r="G43" i="1"/>
  <c r="G42" i="1"/>
  <c r="G41" i="1"/>
  <c r="M41" i="1"/>
  <c r="G40" i="1"/>
  <c r="G39" i="1"/>
  <c r="G38" i="1"/>
  <c r="G37" i="1"/>
  <c r="M37" i="1"/>
  <c r="G36" i="1"/>
  <c r="M36" i="1"/>
  <c r="G35" i="1"/>
  <c r="G34" i="1"/>
  <c r="M34" i="1"/>
  <c r="G33" i="1"/>
  <c r="G32" i="1"/>
  <c r="M32" i="1"/>
  <c r="G31" i="1"/>
  <c r="M31" i="1"/>
  <c r="G30" i="1"/>
  <c r="M30" i="1"/>
  <c r="G29" i="1"/>
  <c r="G28" i="1"/>
  <c r="G27" i="1"/>
  <c r="M27" i="1"/>
  <c r="G26" i="1"/>
  <c r="G25" i="1"/>
  <c r="M25" i="1"/>
  <c r="G24" i="1"/>
  <c r="G23" i="1"/>
  <c r="G22" i="1"/>
  <c r="M22" i="1"/>
  <c r="G21" i="1"/>
  <c r="M21" i="1"/>
  <c r="E20" i="1"/>
  <c r="D20" i="1"/>
  <c r="G19" i="1"/>
  <c r="G18" i="1"/>
  <c r="E17" i="1"/>
  <c r="D17" i="1"/>
  <c r="E10" i="1"/>
  <c r="G16" i="1"/>
  <c r="M16" i="1"/>
  <c r="G15" i="1"/>
  <c r="M15" i="1"/>
  <c r="G14" i="1"/>
  <c r="D15" i="1"/>
  <c r="D18" i="1"/>
  <c r="D19" i="1"/>
  <c r="D23" i="1"/>
  <c r="D24" i="1"/>
  <c r="D26" i="1"/>
  <c r="D28" i="1"/>
  <c r="D29" i="1"/>
  <c r="D34" i="1"/>
  <c r="D35" i="1"/>
  <c r="D40" i="1"/>
  <c r="D41" i="1"/>
  <c r="D47" i="1"/>
  <c r="D55" i="1"/>
  <c r="D58" i="1"/>
  <c r="D60" i="1"/>
  <c r="D61" i="1"/>
  <c r="D68" i="1"/>
  <c r="D74" i="1"/>
  <c r="D78" i="1"/>
  <c r="D79" i="1"/>
  <c r="D81" i="1"/>
  <c r="D84" i="1"/>
  <c r="D89" i="1"/>
  <c r="D90" i="1"/>
  <c r="D95" i="1"/>
  <c r="D101" i="1"/>
  <c r="D102" i="1"/>
  <c r="D108" i="1"/>
  <c r="D111" i="1"/>
  <c r="D110" i="1"/>
  <c r="H314" i="8"/>
  <c r="H312" i="8"/>
  <c r="H310" i="8"/>
  <c r="D109" i="1"/>
  <c r="D105" i="1"/>
  <c r="D104" i="1"/>
  <c r="D100" i="1"/>
  <c r="D99" i="1"/>
  <c r="D98" i="1"/>
  <c r="D97" i="1"/>
  <c r="D94" i="1"/>
  <c r="D93" i="1"/>
  <c r="D92" i="1"/>
  <c r="D91" i="1"/>
  <c r="D88" i="1"/>
  <c r="D87" i="1"/>
  <c r="D86" i="1"/>
  <c r="D85" i="1"/>
  <c r="D82" i="1"/>
  <c r="D80" i="1"/>
  <c r="D76" i="1"/>
  <c r="D72" i="1"/>
  <c r="D71" i="1"/>
  <c r="D70" i="1"/>
  <c r="D69" i="1"/>
  <c r="D66" i="1"/>
  <c r="D64" i="1"/>
  <c r="D63" i="1"/>
  <c r="D53" i="1"/>
  <c r="D51" i="1"/>
  <c r="D48" i="1"/>
  <c r="D46" i="1"/>
  <c r="D45" i="1"/>
  <c r="D43" i="1"/>
  <c r="D42" i="1"/>
  <c r="D39" i="1"/>
  <c r="D38" i="1"/>
  <c r="D37" i="1"/>
  <c r="D36" i="1"/>
  <c r="D33" i="1"/>
  <c r="D32" i="1"/>
  <c r="D31" i="1"/>
  <c r="D30" i="1"/>
  <c r="D27" i="1"/>
  <c r="D25" i="1"/>
  <c r="D22" i="1"/>
  <c r="D21" i="1"/>
  <c r="D11" i="1"/>
  <c r="D9" i="1"/>
  <c r="L61" i="8"/>
  <c r="R61" i="8"/>
  <c r="L47" i="8"/>
  <c r="J47" i="8"/>
  <c r="K11" i="8"/>
  <c r="K9" i="8"/>
  <c r="L11" i="8"/>
  <c r="L9" i="8"/>
  <c r="D50" i="1"/>
  <c r="D83" i="1"/>
  <c r="D73" i="1"/>
  <c r="D65" i="1"/>
  <c r="K300" i="8"/>
  <c r="J300" i="8"/>
  <c r="K295" i="8"/>
  <c r="J287" i="8"/>
  <c r="P287" i="8"/>
  <c r="L282" i="8"/>
  <c r="L249" i="8"/>
  <c r="L243" i="8"/>
  <c r="K249" i="8"/>
  <c r="Q249" i="8"/>
  <c r="R210" i="8"/>
  <c r="J213" i="8"/>
  <c r="L179" i="8"/>
  <c r="K179" i="8"/>
  <c r="K177" i="8"/>
  <c r="J177" i="8"/>
  <c r="P177" i="8"/>
  <c r="Q179" i="8"/>
  <c r="L166" i="8"/>
  <c r="L165" i="8"/>
  <c r="L163" i="8"/>
  <c r="K166" i="8"/>
  <c r="Q166" i="8"/>
  <c r="J160" i="8"/>
  <c r="J161" i="8"/>
  <c r="K148" i="8"/>
  <c r="J148" i="8"/>
  <c r="K145" i="8"/>
  <c r="J145" i="8"/>
  <c r="L113" i="8"/>
  <c r="J73" i="8"/>
  <c r="K61" i="8"/>
  <c r="J66" i="8"/>
  <c r="P66" i="8"/>
  <c r="J39" i="8"/>
  <c r="P39" i="8"/>
  <c r="H13" i="7"/>
  <c r="H22" i="7"/>
  <c r="H11" i="7"/>
  <c r="G33" i="7"/>
  <c r="G32" i="7"/>
  <c r="G31" i="7"/>
  <c r="G30" i="7"/>
  <c r="G37" i="7"/>
  <c r="M37" i="7"/>
  <c r="I62" i="1"/>
  <c r="H107" i="1"/>
  <c r="N107" i="1"/>
  <c r="H67" i="1"/>
  <c r="G67" i="1"/>
  <c r="I59" i="1"/>
  <c r="O59" i="1"/>
  <c r="H59" i="1"/>
  <c r="G59" i="1"/>
  <c r="G9" i="1"/>
  <c r="M9" i="1"/>
  <c r="G11" i="1"/>
  <c r="M11" i="1"/>
  <c r="H20" i="1"/>
  <c r="N20" i="1"/>
  <c r="H17" i="1"/>
  <c r="N17" i="1"/>
  <c r="K318" i="8"/>
  <c r="J311" i="8"/>
  <c r="P311" i="8"/>
  <c r="J309" i="8"/>
  <c r="J308" i="8"/>
  <c r="J302" i="8"/>
  <c r="J303" i="8"/>
  <c r="P303" i="8"/>
  <c r="J301" i="8"/>
  <c r="J299" i="8"/>
  <c r="P299" i="8"/>
  <c r="J298" i="8"/>
  <c r="J297" i="8"/>
  <c r="J296" i="8"/>
  <c r="P296" i="8"/>
  <c r="J294" i="8"/>
  <c r="P294" i="8"/>
  <c r="J292" i="8"/>
  <c r="P292" i="8"/>
  <c r="J291" i="8"/>
  <c r="P291" i="8"/>
  <c r="J290" i="8"/>
  <c r="P290" i="8"/>
  <c r="J288" i="8"/>
  <c r="P288" i="8"/>
  <c r="J286" i="8"/>
  <c r="L285" i="8"/>
  <c r="R285" i="8"/>
  <c r="J284" i="8"/>
  <c r="J283" i="8"/>
  <c r="K282" i="8"/>
  <c r="J282" i="8"/>
  <c r="P282" i="8"/>
  <c r="J281" i="8"/>
  <c r="P281" i="8"/>
  <c r="J280" i="8"/>
  <c r="J279" i="8"/>
  <c r="J278" i="8"/>
  <c r="J277" i="8"/>
  <c r="J275" i="8"/>
  <c r="P275" i="8"/>
  <c r="J274" i="8"/>
  <c r="P274" i="8"/>
  <c r="J273" i="8"/>
  <c r="J272" i="8"/>
  <c r="P272" i="8"/>
  <c r="J271" i="8"/>
  <c r="J270" i="8"/>
  <c r="P270" i="8"/>
  <c r="J269" i="8"/>
  <c r="P269" i="8"/>
  <c r="J268" i="8"/>
  <c r="J267" i="8"/>
  <c r="J265" i="8"/>
  <c r="P265" i="8"/>
  <c r="J263" i="8"/>
  <c r="J261" i="8"/>
  <c r="P261" i="8"/>
  <c r="J259" i="8"/>
  <c r="P259" i="8"/>
  <c r="J258" i="8"/>
  <c r="J257" i="8"/>
  <c r="J256" i="8"/>
  <c r="P256" i="8"/>
  <c r="J255" i="8"/>
  <c r="P255" i="8"/>
  <c r="J254" i="8"/>
  <c r="P254" i="8"/>
  <c r="J253" i="8"/>
  <c r="P253" i="8"/>
  <c r="J252" i="8"/>
  <c r="P252" i="8"/>
  <c r="J251" i="8"/>
  <c r="J250" i="8"/>
  <c r="P250" i="8"/>
  <c r="J248" i="8"/>
  <c r="J247" i="8"/>
  <c r="P247" i="8"/>
  <c r="J246" i="8"/>
  <c r="J245" i="8"/>
  <c r="J244" i="8"/>
  <c r="P244" i="8"/>
  <c r="J242" i="8"/>
  <c r="P242" i="8"/>
  <c r="J241" i="8"/>
  <c r="P241" i="8"/>
  <c r="J240" i="8"/>
  <c r="P240" i="8"/>
  <c r="J239" i="8"/>
  <c r="J238" i="8"/>
  <c r="J237" i="8"/>
  <c r="P237" i="8"/>
  <c r="J236" i="8"/>
  <c r="P236" i="8"/>
  <c r="J235" i="8"/>
  <c r="J234" i="8"/>
  <c r="P234" i="8"/>
  <c r="L233" i="8"/>
  <c r="J233" i="8"/>
  <c r="J232" i="8"/>
  <c r="P232" i="8"/>
  <c r="J231" i="8"/>
  <c r="J230" i="8"/>
  <c r="P230" i="8"/>
  <c r="J229" i="8"/>
  <c r="P229" i="8"/>
  <c r="J228" i="8"/>
  <c r="J227" i="8"/>
  <c r="P227" i="8"/>
  <c r="J226" i="8"/>
  <c r="P226" i="8"/>
  <c r="J225" i="8"/>
  <c r="P225" i="8"/>
  <c r="J224" i="8"/>
  <c r="J223" i="8"/>
  <c r="P223" i="8"/>
  <c r="L222" i="8"/>
  <c r="J221" i="8"/>
  <c r="P221" i="8"/>
  <c r="J220" i="8"/>
  <c r="P220" i="8"/>
  <c r="J219" i="8"/>
  <c r="P219" i="8"/>
  <c r="J217" i="8"/>
  <c r="J216" i="8"/>
  <c r="J215" i="8"/>
  <c r="P215" i="8"/>
  <c r="J214" i="8"/>
  <c r="J212" i="8"/>
  <c r="P212" i="8"/>
  <c r="J211" i="8"/>
  <c r="P211" i="8"/>
  <c r="J209" i="8"/>
  <c r="P209" i="8"/>
  <c r="J207" i="8"/>
  <c r="J205" i="8"/>
  <c r="J204" i="8"/>
  <c r="P204" i="8"/>
  <c r="J203" i="8"/>
  <c r="J202" i="8"/>
  <c r="J201" i="8"/>
  <c r="P201" i="8"/>
  <c r="J200" i="8"/>
  <c r="P200" i="8"/>
  <c r="J199" i="8"/>
  <c r="J198" i="8"/>
  <c r="P198" i="8"/>
  <c r="J197" i="8"/>
  <c r="J196" i="8"/>
  <c r="P196" i="8"/>
  <c r="J195" i="8"/>
  <c r="P195" i="8"/>
  <c r="J194" i="8"/>
  <c r="J193" i="8"/>
  <c r="P193" i="8"/>
  <c r="J192" i="8"/>
  <c r="P192" i="8"/>
  <c r="J191" i="8"/>
  <c r="J190" i="8"/>
  <c r="P190" i="8"/>
  <c r="J188" i="8"/>
  <c r="P188" i="8"/>
  <c r="J187" i="8"/>
  <c r="P187" i="8"/>
  <c r="J186" i="8"/>
  <c r="P186" i="8"/>
  <c r="J185" i="8"/>
  <c r="J184" i="8"/>
  <c r="P184" i="8"/>
  <c r="J182" i="8"/>
  <c r="P182" i="8"/>
  <c r="J180" i="8"/>
  <c r="P180" i="8"/>
  <c r="J178" i="8"/>
  <c r="J176" i="8"/>
  <c r="J174" i="8"/>
  <c r="J173" i="8"/>
  <c r="J172" i="8"/>
  <c r="P172" i="8"/>
  <c r="J171" i="8"/>
  <c r="P171" i="8"/>
  <c r="J170" i="8"/>
  <c r="J169" i="8"/>
  <c r="P169" i="8"/>
  <c r="J168" i="8"/>
  <c r="J167" i="8"/>
  <c r="P167" i="8"/>
  <c r="J164" i="8"/>
  <c r="P164" i="8"/>
  <c r="J162" i="8"/>
  <c r="J159" i="8"/>
  <c r="P159" i="8"/>
  <c r="J158" i="8"/>
  <c r="J155" i="8"/>
  <c r="J153" i="8"/>
  <c r="P153" i="8"/>
  <c r="J151" i="8"/>
  <c r="P151" i="8"/>
  <c r="J150" i="8"/>
  <c r="J149" i="8"/>
  <c r="P149" i="8"/>
  <c r="J146" i="8"/>
  <c r="J144" i="8"/>
  <c r="J143" i="8"/>
  <c r="P143" i="8"/>
  <c r="J142" i="8"/>
  <c r="J141" i="8"/>
  <c r="J140" i="8"/>
  <c r="J139" i="8"/>
  <c r="P139" i="8"/>
  <c r="J138" i="8"/>
  <c r="J137" i="8"/>
  <c r="P137" i="8"/>
  <c r="J136" i="8"/>
  <c r="P136" i="8"/>
  <c r="J135" i="8"/>
  <c r="J134" i="8"/>
  <c r="P134" i="8"/>
  <c r="J132" i="8"/>
  <c r="P132" i="8"/>
  <c r="J130" i="8"/>
  <c r="P130" i="8"/>
  <c r="J128" i="8"/>
  <c r="P128" i="8"/>
  <c r="J127" i="8"/>
  <c r="P127" i="8"/>
  <c r="J125" i="8"/>
  <c r="J123" i="8"/>
  <c r="P123" i="8"/>
  <c r="J122" i="8"/>
  <c r="P122" i="8"/>
  <c r="J121" i="8"/>
  <c r="P121" i="8"/>
  <c r="J119" i="8"/>
  <c r="J118" i="8"/>
  <c r="P118" i="8"/>
  <c r="J117" i="8"/>
  <c r="P117" i="8"/>
  <c r="J116" i="8"/>
  <c r="P116" i="8"/>
  <c r="J115" i="8"/>
  <c r="P115" i="8"/>
  <c r="J114" i="8"/>
  <c r="J112" i="8"/>
  <c r="P112" i="8"/>
  <c r="J110" i="8"/>
  <c r="J109" i="8"/>
  <c r="P109" i="8"/>
  <c r="J108" i="8"/>
  <c r="J107" i="8"/>
  <c r="P107" i="8"/>
  <c r="J106" i="8"/>
  <c r="P106" i="8"/>
  <c r="J105" i="8"/>
  <c r="J104" i="8"/>
  <c r="L103" i="8"/>
  <c r="K103" i="8"/>
  <c r="J102" i="8"/>
  <c r="J100" i="8"/>
  <c r="P100" i="8"/>
  <c r="J99" i="8"/>
  <c r="P99" i="8"/>
  <c r="J98" i="8"/>
  <c r="P98" i="8"/>
  <c r="J97" i="8"/>
  <c r="J96" i="8"/>
  <c r="J95" i="8"/>
  <c r="J94" i="8"/>
  <c r="P94" i="8"/>
  <c r="J93" i="8"/>
  <c r="P93" i="8"/>
  <c r="J92" i="8"/>
  <c r="J91" i="8"/>
  <c r="P91" i="8"/>
  <c r="J90" i="8"/>
  <c r="P90" i="8"/>
  <c r="J89" i="8"/>
  <c r="J88" i="8"/>
  <c r="J87" i="8"/>
  <c r="P87" i="8"/>
  <c r="J86" i="8"/>
  <c r="J85" i="8"/>
  <c r="P85" i="8"/>
  <c r="J84" i="8"/>
  <c r="J83" i="8"/>
  <c r="J82" i="8"/>
  <c r="J81" i="8"/>
  <c r="J80" i="8"/>
  <c r="J79" i="8"/>
  <c r="J78" i="8"/>
  <c r="J77" i="8"/>
  <c r="J76" i="8"/>
  <c r="P76" i="8"/>
  <c r="J75" i="8"/>
  <c r="J74" i="8"/>
  <c r="J72" i="8"/>
  <c r="J71" i="8"/>
  <c r="P71" i="8"/>
  <c r="J70" i="8"/>
  <c r="J69" i="8"/>
  <c r="P69" i="8"/>
  <c r="J68" i="8"/>
  <c r="J67" i="8"/>
  <c r="J65" i="8"/>
  <c r="J64" i="8"/>
  <c r="P64" i="8"/>
  <c r="J63" i="8"/>
  <c r="J62" i="8"/>
  <c r="P62" i="8"/>
  <c r="J60" i="8"/>
  <c r="J58" i="8"/>
  <c r="J57" i="8"/>
  <c r="P57" i="8"/>
  <c r="J56" i="8"/>
  <c r="P56" i="8"/>
  <c r="J55" i="8"/>
  <c r="J54" i="8"/>
  <c r="P54" i="8"/>
  <c r="J53" i="8"/>
  <c r="P53" i="8"/>
  <c r="J52" i="8"/>
  <c r="J51" i="8"/>
  <c r="J50" i="8"/>
  <c r="J49" i="8"/>
  <c r="J48" i="8"/>
  <c r="P48" i="8"/>
  <c r="J46" i="8"/>
  <c r="P46" i="8"/>
  <c r="J45" i="8"/>
  <c r="J44" i="8"/>
  <c r="P44" i="8"/>
  <c r="J43" i="8"/>
  <c r="P43" i="8"/>
  <c r="J42" i="8"/>
  <c r="J41" i="8"/>
  <c r="J40" i="8"/>
  <c r="P40" i="8"/>
  <c r="J38" i="8"/>
  <c r="J37" i="8"/>
  <c r="P37" i="8"/>
  <c r="J36" i="8"/>
  <c r="P36" i="8"/>
  <c r="J35" i="8"/>
  <c r="P35" i="8"/>
  <c r="J34" i="8"/>
  <c r="J33" i="8"/>
  <c r="J32" i="8"/>
  <c r="J30" i="8"/>
  <c r="P30" i="8"/>
  <c r="J29" i="8"/>
  <c r="J28" i="8"/>
  <c r="P28" i="8"/>
  <c r="J27" i="8"/>
  <c r="P27" i="8"/>
  <c r="J26" i="8"/>
  <c r="J25" i="8"/>
  <c r="P25" i="8"/>
  <c r="J24" i="8"/>
  <c r="P24" i="8"/>
  <c r="J23" i="8"/>
  <c r="P23" i="8"/>
  <c r="J22" i="8"/>
  <c r="P22" i="8"/>
  <c r="J21" i="8"/>
  <c r="P21" i="8"/>
  <c r="J20" i="8"/>
  <c r="J19" i="8"/>
  <c r="J18" i="8"/>
  <c r="P18" i="8"/>
  <c r="J16" i="8"/>
  <c r="J17" i="8"/>
  <c r="J15" i="8"/>
  <c r="P15" i="8"/>
  <c r="J14" i="8"/>
  <c r="P14" i="8"/>
  <c r="R315" i="8"/>
  <c r="Q315" i="8"/>
  <c r="R314" i="8"/>
  <c r="Q313" i="8"/>
  <c r="R312" i="8"/>
  <c r="R311" i="8"/>
  <c r="Q311" i="8"/>
  <c r="R310" i="8"/>
  <c r="Q309" i="8"/>
  <c r="R303" i="8"/>
  <c r="Q303" i="8"/>
  <c r="R301" i="8"/>
  <c r="Q301" i="8"/>
  <c r="R300" i="8"/>
  <c r="R299" i="8"/>
  <c r="Q299" i="8"/>
  <c r="R298" i="8"/>
  <c r="Q298" i="8"/>
  <c r="R297" i="8"/>
  <c r="Q297" i="8"/>
  <c r="R296" i="8"/>
  <c r="Q296" i="8"/>
  <c r="R295" i="8"/>
  <c r="R294" i="8"/>
  <c r="Q294" i="8"/>
  <c r="R293" i="8"/>
  <c r="R292" i="8"/>
  <c r="Q292" i="8"/>
  <c r="R291" i="8"/>
  <c r="R290" i="8"/>
  <c r="Q290" i="8"/>
  <c r="R288" i="8"/>
  <c r="Q288" i="8"/>
  <c r="R287" i="8"/>
  <c r="R286" i="8"/>
  <c r="Q286" i="8"/>
  <c r="R284" i="8"/>
  <c r="Q284" i="8"/>
  <c r="R283" i="8"/>
  <c r="Q283" i="8"/>
  <c r="R281" i="8"/>
  <c r="Q281" i="8"/>
  <c r="R280" i="8"/>
  <c r="Q280" i="8"/>
  <c r="R279" i="8"/>
  <c r="Q279" i="8"/>
  <c r="R278" i="8"/>
  <c r="Q278" i="8"/>
  <c r="R277" i="8"/>
  <c r="Q277" i="8"/>
  <c r="R275" i="8"/>
  <c r="Q275" i="8"/>
  <c r="R274" i="8"/>
  <c r="Q274" i="8"/>
  <c r="R273" i="8"/>
  <c r="Q273" i="8"/>
  <c r="R272" i="8"/>
  <c r="Q272" i="8"/>
  <c r="R271" i="8"/>
  <c r="Q271" i="8"/>
  <c r="R270" i="8"/>
  <c r="Q270" i="8"/>
  <c r="R269" i="8"/>
  <c r="Q269" i="8"/>
  <c r="R268" i="8"/>
  <c r="Q268" i="8"/>
  <c r="R267" i="8"/>
  <c r="Q267" i="8"/>
  <c r="R265" i="8"/>
  <c r="Q265" i="8"/>
  <c r="R263" i="8"/>
  <c r="Q263" i="8"/>
  <c r="R261" i="8"/>
  <c r="Q261" i="8"/>
  <c r="R259" i="8"/>
  <c r="Q259" i="8"/>
  <c r="R258" i="8"/>
  <c r="Q258" i="8"/>
  <c r="R257" i="8"/>
  <c r="Q257" i="8"/>
  <c r="R256" i="8"/>
  <c r="Q256" i="8"/>
  <c r="R255" i="8"/>
  <c r="Q255" i="8"/>
  <c r="R254" i="8"/>
  <c r="Q254" i="8"/>
  <c r="R253" i="8"/>
  <c r="Q253" i="8"/>
  <c r="R252" i="8"/>
  <c r="Q252" i="8"/>
  <c r="R251" i="8"/>
  <c r="Q251" i="8"/>
  <c r="R250" i="8"/>
  <c r="Q250" i="8"/>
  <c r="R248" i="8"/>
  <c r="Q248" i="8"/>
  <c r="R247" i="8"/>
  <c r="Q247" i="8"/>
  <c r="R246" i="8"/>
  <c r="Q246" i="8"/>
  <c r="R245" i="8"/>
  <c r="Q245" i="8"/>
  <c r="R244" i="8"/>
  <c r="Q244" i="8"/>
  <c r="R242" i="8"/>
  <c r="Q242" i="8"/>
  <c r="R241" i="8"/>
  <c r="Q241" i="8"/>
  <c r="R240" i="8"/>
  <c r="Q240" i="8"/>
  <c r="R239" i="8"/>
  <c r="Q239" i="8"/>
  <c r="R238" i="8"/>
  <c r="Q238" i="8"/>
  <c r="R237" i="8"/>
  <c r="Q237" i="8"/>
  <c r="R236" i="8"/>
  <c r="Q236" i="8"/>
  <c r="R235" i="8"/>
  <c r="Q235" i="8"/>
  <c r="R234" i="8"/>
  <c r="Q234" i="8"/>
  <c r="R232" i="8"/>
  <c r="Q232" i="8"/>
  <c r="R231" i="8"/>
  <c r="Q231" i="8"/>
  <c r="R230" i="8"/>
  <c r="Q230" i="8"/>
  <c r="R229" i="8"/>
  <c r="Q229" i="8"/>
  <c r="R228" i="8"/>
  <c r="Q228" i="8"/>
  <c r="R227" i="8"/>
  <c r="Q227" i="8"/>
  <c r="R226" i="8"/>
  <c r="Q226" i="8"/>
  <c r="R225" i="8"/>
  <c r="Q225" i="8"/>
  <c r="R224" i="8"/>
  <c r="Q224" i="8"/>
  <c r="R223" i="8"/>
  <c r="Q223" i="8"/>
  <c r="R221" i="8"/>
  <c r="Q221" i="8"/>
  <c r="R220" i="8"/>
  <c r="Q220" i="8"/>
  <c r="R219" i="8"/>
  <c r="R218" i="8"/>
  <c r="R217" i="8"/>
  <c r="Q217" i="8"/>
  <c r="R216" i="8"/>
  <c r="Q216" i="8"/>
  <c r="R215" i="8"/>
  <c r="Q215" i="8"/>
  <c r="R214" i="8"/>
  <c r="Q214" i="8"/>
  <c r="R213" i="8"/>
  <c r="Q213" i="8"/>
  <c r="R212" i="8"/>
  <c r="Q212" i="8"/>
  <c r="R211" i="8"/>
  <c r="Q211" i="8"/>
  <c r="R209" i="8"/>
  <c r="Q209" i="8"/>
  <c r="R207" i="8"/>
  <c r="Q207" i="8"/>
  <c r="R205" i="8"/>
  <c r="Q205" i="8"/>
  <c r="R204" i="8"/>
  <c r="Q204" i="8"/>
  <c r="R203" i="8"/>
  <c r="Q203" i="8"/>
  <c r="R202" i="8"/>
  <c r="Q202" i="8"/>
  <c r="R201" i="8"/>
  <c r="Q201" i="8"/>
  <c r="R200" i="8"/>
  <c r="Q200" i="8"/>
  <c r="R199" i="8"/>
  <c r="Q199" i="8"/>
  <c r="R198" i="8"/>
  <c r="R196" i="8"/>
  <c r="Q196" i="8"/>
  <c r="R195" i="8"/>
  <c r="Q195" i="8"/>
  <c r="R194" i="8"/>
  <c r="Q194" i="8"/>
  <c r="R193" i="8"/>
  <c r="Q193" i="8"/>
  <c r="R192" i="8"/>
  <c r="Q192" i="8"/>
  <c r="R191" i="8"/>
  <c r="Q191" i="8"/>
  <c r="R190" i="8"/>
  <c r="Q190" i="8"/>
  <c r="R189" i="8"/>
  <c r="R188" i="8"/>
  <c r="Q188" i="8"/>
  <c r="R187" i="8"/>
  <c r="Q187" i="8"/>
  <c r="R186" i="8"/>
  <c r="Q186" i="8"/>
  <c r="R185" i="8"/>
  <c r="Q185" i="8"/>
  <c r="R184" i="8"/>
  <c r="Q184" i="8"/>
  <c r="R182" i="8"/>
  <c r="Q182" i="8"/>
  <c r="R180" i="8"/>
  <c r="Q180" i="8"/>
  <c r="R178" i="8"/>
  <c r="Q178" i="8"/>
  <c r="R176" i="8"/>
  <c r="Q176" i="8"/>
  <c r="R174" i="8"/>
  <c r="Q174" i="8"/>
  <c r="R173" i="8"/>
  <c r="Q173" i="8"/>
  <c r="R172" i="8"/>
  <c r="Q172" i="8"/>
  <c r="R171" i="8"/>
  <c r="Q171" i="8"/>
  <c r="R170" i="8"/>
  <c r="Q170" i="8"/>
  <c r="R169" i="8"/>
  <c r="Q169" i="8"/>
  <c r="R168" i="8"/>
  <c r="Q168" i="8"/>
  <c r="R167" i="8"/>
  <c r="Q167" i="8"/>
  <c r="R164" i="8"/>
  <c r="Q164" i="8"/>
  <c r="R162" i="8"/>
  <c r="Q162" i="8"/>
  <c r="R161" i="8"/>
  <c r="Q161" i="8"/>
  <c r="R160" i="8"/>
  <c r="Q160" i="8"/>
  <c r="R159" i="8"/>
  <c r="Q159" i="8"/>
  <c r="R158" i="8"/>
  <c r="Q158" i="8"/>
  <c r="R155" i="8"/>
  <c r="Q155" i="8"/>
  <c r="R153" i="8"/>
  <c r="Q153" i="8"/>
  <c r="Q151" i="8"/>
  <c r="R150" i="8"/>
  <c r="Q150" i="8"/>
  <c r="Q149" i="8"/>
  <c r="R146" i="8"/>
  <c r="Q146" i="8"/>
  <c r="R144" i="8"/>
  <c r="Q144" i="8"/>
  <c r="R143" i="8"/>
  <c r="Q143" i="8"/>
  <c r="R142" i="8"/>
  <c r="Q142" i="8"/>
  <c r="R141" i="8"/>
  <c r="Q141" i="8"/>
  <c r="R140" i="8"/>
  <c r="Q140" i="8"/>
  <c r="R139" i="8"/>
  <c r="Q139" i="8"/>
  <c r="R138" i="8"/>
  <c r="Q138" i="8"/>
  <c r="R137" i="8"/>
  <c r="Q137" i="8"/>
  <c r="R136" i="8"/>
  <c r="Q136" i="8"/>
  <c r="R135" i="8"/>
  <c r="Q135" i="8"/>
  <c r="R134" i="8"/>
  <c r="Q134" i="8"/>
  <c r="R132" i="8"/>
  <c r="Q132" i="8"/>
  <c r="R130" i="8"/>
  <c r="Q130" i="8"/>
  <c r="R114" i="8"/>
  <c r="Q114" i="8"/>
  <c r="R112" i="8"/>
  <c r="Q112" i="8"/>
  <c r="R110" i="8"/>
  <c r="Q110" i="8"/>
  <c r="R109" i="8"/>
  <c r="Q109" i="8"/>
  <c r="R108" i="8"/>
  <c r="Q108" i="8"/>
  <c r="R107" i="8"/>
  <c r="Q107" i="8"/>
  <c r="R106" i="8"/>
  <c r="Q106" i="8"/>
  <c r="R105" i="8"/>
  <c r="Q105" i="8"/>
  <c r="R104" i="8"/>
  <c r="Q104" i="8"/>
  <c r="R102" i="8"/>
  <c r="Q102" i="8"/>
  <c r="R100" i="8"/>
  <c r="Q100" i="8"/>
  <c r="R99" i="8"/>
  <c r="Q99" i="8"/>
  <c r="R98" i="8"/>
  <c r="Q98" i="8"/>
  <c r="R97" i="8"/>
  <c r="Q97" i="8"/>
  <c r="R96" i="8"/>
  <c r="Q96" i="8"/>
  <c r="R95" i="8"/>
  <c r="Q95" i="8"/>
  <c r="R94" i="8"/>
  <c r="Q94" i="8"/>
  <c r="R93" i="8"/>
  <c r="Q93" i="8"/>
  <c r="R92" i="8"/>
  <c r="Q92" i="8"/>
  <c r="R91" i="8"/>
  <c r="Q91" i="8"/>
  <c r="R90" i="8"/>
  <c r="Q90" i="8"/>
  <c r="R89" i="8"/>
  <c r="Q89" i="8"/>
  <c r="R88" i="8"/>
  <c r="Q88" i="8"/>
  <c r="R87" i="8"/>
  <c r="Q87" i="8"/>
  <c r="R86" i="8"/>
  <c r="Q86" i="8"/>
  <c r="R85" i="8"/>
  <c r="Q85" i="8"/>
  <c r="R84" i="8"/>
  <c r="Q84" i="8"/>
  <c r="R83" i="8"/>
  <c r="Q83" i="8"/>
  <c r="R82" i="8"/>
  <c r="Q82" i="8"/>
  <c r="R81" i="8"/>
  <c r="Q81" i="8"/>
  <c r="R80" i="8"/>
  <c r="Q80" i="8"/>
  <c r="R79" i="8"/>
  <c r="Q79" i="8"/>
  <c r="R78" i="8"/>
  <c r="Q78" i="8"/>
  <c r="R77" i="8"/>
  <c r="Q77" i="8"/>
  <c r="R76" i="8"/>
  <c r="Q76" i="8"/>
  <c r="R75" i="8"/>
  <c r="Q75" i="8"/>
  <c r="R74" i="8"/>
  <c r="Q74" i="8"/>
  <c r="R72" i="8"/>
  <c r="Q72" i="8"/>
  <c r="R71" i="8"/>
  <c r="Q71" i="8"/>
  <c r="R70" i="8"/>
  <c r="Q70" i="8"/>
  <c r="R69" i="8"/>
  <c r="Q69" i="8"/>
  <c r="R68" i="8"/>
  <c r="Q68" i="8"/>
  <c r="R67" i="8"/>
  <c r="Q67" i="8"/>
  <c r="R66" i="8"/>
  <c r="Q66" i="8"/>
  <c r="R65" i="8"/>
  <c r="Q65" i="8"/>
  <c r="R64" i="8"/>
  <c r="Q64" i="8"/>
  <c r="R63" i="8"/>
  <c r="Q63" i="8"/>
  <c r="R62" i="8"/>
  <c r="Q62" i="8"/>
  <c r="R60" i="8"/>
  <c r="Q60" i="8"/>
  <c r="R58" i="8"/>
  <c r="Q58" i="8"/>
  <c r="R57" i="8"/>
  <c r="Q57" i="8"/>
  <c r="R56" i="8"/>
  <c r="Q56" i="8"/>
  <c r="R55" i="8"/>
  <c r="Q55" i="8"/>
  <c r="R54" i="8"/>
  <c r="R53" i="8"/>
  <c r="Q53" i="8"/>
  <c r="R52" i="8"/>
  <c r="Q52" i="8"/>
  <c r="R51" i="8"/>
  <c r="Q51" i="8"/>
  <c r="R50" i="8"/>
  <c r="Q50" i="8"/>
  <c r="R48" i="8"/>
  <c r="Q48" i="8"/>
  <c r="R46" i="8"/>
  <c r="Q46" i="8"/>
  <c r="R45" i="8"/>
  <c r="Q45" i="8"/>
  <c r="R44" i="8"/>
  <c r="Q44" i="8"/>
  <c r="R43" i="8"/>
  <c r="Q43" i="8"/>
  <c r="R42" i="8"/>
  <c r="Q42" i="8"/>
  <c r="R41" i="8"/>
  <c r="Q41" i="8"/>
  <c r="R40" i="8"/>
  <c r="Q40" i="8"/>
  <c r="R39" i="8"/>
  <c r="Q39" i="8"/>
  <c r="R38" i="8"/>
  <c r="Q38" i="8"/>
  <c r="R37" i="8"/>
  <c r="Q37" i="8"/>
  <c r="R36" i="8"/>
  <c r="Q36" i="8"/>
  <c r="R35" i="8"/>
  <c r="Q35" i="8"/>
  <c r="R34" i="8"/>
  <c r="Q34" i="8"/>
  <c r="R33" i="8"/>
  <c r="Q33" i="8"/>
  <c r="R32" i="8"/>
  <c r="Q32" i="8"/>
  <c r="R30" i="8"/>
  <c r="Q30" i="8"/>
  <c r="R29" i="8"/>
  <c r="Q29" i="8"/>
  <c r="R28" i="8"/>
  <c r="Q28" i="8"/>
  <c r="R27" i="8"/>
  <c r="Q27" i="8"/>
  <c r="R26" i="8"/>
  <c r="Q26" i="8"/>
  <c r="R25" i="8"/>
  <c r="Q25" i="8"/>
  <c r="R24" i="8"/>
  <c r="Q24" i="8"/>
  <c r="R23" i="8"/>
  <c r="Q23" i="8"/>
  <c r="R22" i="8"/>
  <c r="Q22" i="8"/>
  <c r="R21" i="8"/>
  <c r="Q21" i="8"/>
  <c r="Q20" i="8"/>
  <c r="R19" i="8"/>
  <c r="Q19" i="8"/>
  <c r="R18" i="8"/>
  <c r="Q18" i="8"/>
  <c r="R16" i="8"/>
  <c r="Q16" i="8"/>
  <c r="R17" i="8"/>
  <c r="Q17" i="8"/>
  <c r="R15" i="8"/>
  <c r="Q15" i="8"/>
  <c r="R13" i="8"/>
  <c r="Q13" i="8"/>
  <c r="P13" i="8"/>
  <c r="R12" i="8"/>
  <c r="Q12" i="8"/>
  <c r="P12" i="8"/>
  <c r="R10" i="8"/>
  <c r="Q10" i="8"/>
  <c r="P10" i="8"/>
  <c r="Q219" i="8"/>
  <c r="R149" i="8"/>
  <c r="Q47" i="8"/>
  <c r="Q54" i="8"/>
  <c r="Q198" i="8"/>
  <c r="P315" i="8"/>
  <c r="Q291" i="8"/>
  <c r="D16" i="1"/>
  <c r="X276" i="8"/>
  <c r="X260" i="8"/>
  <c r="H47" i="8"/>
  <c r="G47" i="8"/>
  <c r="G49" i="8"/>
  <c r="M63" i="1"/>
  <c r="M29" i="1"/>
  <c r="N49" i="1"/>
  <c r="O49" i="1"/>
  <c r="G49" i="1"/>
  <c r="J49" i="1"/>
  <c r="O129" i="8"/>
  <c r="R129" i="8"/>
  <c r="N12" i="1"/>
  <c r="N96" i="1"/>
  <c r="P75" i="8"/>
  <c r="V233" i="8"/>
  <c r="P185" i="8"/>
  <c r="P79" i="8"/>
  <c r="Q295" i="8"/>
  <c r="P140" i="8"/>
  <c r="R156" i="8"/>
  <c r="G197" i="8"/>
  <c r="M49" i="8"/>
  <c r="P49" i="8"/>
  <c r="P42" i="8"/>
  <c r="P277" i="8"/>
  <c r="R49" i="8"/>
  <c r="K262" i="8"/>
  <c r="K260" i="8"/>
  <c r="J249" i="8"/>
  <c r="P77" i="8"/>
  <c r="P102" i="8"/>
  <c r="P70" i="8"/>
  <c r="P119" i="8"/>
  <c r="P263" i="8"/>
  <c r="P280" i="8"/>
  <c r="S49" i="8"/>
  <c r="V287" i="8"/>
  <c r="P41" i="8"/>
  <c r="P158" i="8"/>
  <c r="P45" i="8"/>
  <c r="P65" i="8"/>
  <c r="V124" i="8"/>
  <c r="P155" i="8"/>
  <c r="V282" i="8"/>
  <c r="V179" i="8"/>
  <c r="H165" i="8"/>
  <c r="H163" i="8"/>
  <c r="Q264" i="8"/>
  <c r="J295" i="8"/>
  <c r="K293" i="8"/>
  <c r="J293" i="8"/>
  <c r="P293" i="8"/>
  <c r="N189" i="8"/>
  <c r="M189" i="8"/>
  <c r="M197" i="8"/>
  <c r="P197" i="8"/>
  <c r="Q197" i="8"/>
  <c r="W293" i="8"/>
  <c r="W285" i="8"/>
  <c r="V285" i="8"/>
  <c r="R197" i="8"/>
  <c r="T293" i="8"/>
  <c r="T285" i="8"/>
  <c r="S285" i="8"/>
  <c r="L177" i="8"/>
  <c r="R163" i="8"/>
  <c r="R177" i="8"/>
  <c r="J147" i="8"/>
  <c r="E9" i="7"/>
  <c r="G75" i="1"/>
  <c r="H293" i="8"/>
  <c r="H285" i="8"/>
  <c r="G285" i="8"/>
  <c r="G264" i="8"/>
  <c r="R147" i="8"/>
  <c r="Q156" i="8"/>
  <c r="M156" i="8"/>
  <c r="R103" i="8"/>
  <c r="P224" i="8"/>
  <c r="G287" i="8"/>
  <c r="S103" i="8"/>
  <c r="T129" i="8"/>
  <c r="S129" i="8"/>
  <c r="S131" i="8"/>
  <c r="P120" i="8"/>
  <c r="J264" i="8"/>
  <c r="L262" i="8"/>
  <c r="V210" i="8"/>
  <c r="P173" i="8"/>
  <c r="J124" i="8"/>
  <c r="H113" i="8"/>
  <c r="G116" i="8"/>
  <c r="L276" i="8"/>
  <c r="G249" i="8"/>
  <c r="Q49" i="8"/>
  <c r="P52" i="8"/>
  <c r="O59" i="8"/>
  <c r="M59" i="8"/>
  <c r="M313" i="8"/>
  <c r="P313" i="8"/>
  <c r="R313" i="8"/>
  <c r="S61" i="8"/>
  <c r="S179" i="8"/>
  <c r="G233" i="8"/>
  <c r="W111" i="8"/>
  <c r="M289" i="8"/>
  <c r="V156" i="8"/>
  <c r="V131" i="8"/>
  <c r="P267" i="8"/>
  <c r="N152" i="8"/>
  <c r="Q113" i="8"/>
  <c r="P52" i="1"/>
  <c r="N67" i="1"/>
  <c r="M110" i="1"/>
  <c r="J52" i="1"/>
  <c r="M52" i="1"/>
  <c r="J59" i="1"/>
  <c r="L44" i="1"/>
  <c r="O44" i="1"/>
  <c r="E44" i="1"/>
  <c r="M26" i="1"/>
  <c r="P283" i="8"/>
  <c r="U276" i="8"/>
  <c r="S276" i="8"/>
  <c r="M18" i="1"/>
  <c r="M28" i="1"/>
  <c r="M35" i="1"/>
  <c r="M42" i="1"/>
  <c r="M66" i="1"/>
  <c r="M43" i="1"/>
  <c r="P309" i="8"/>
  <c r="I27" i="7"/>
  <c r="G27" i="7"/>
  <c r="V197" i="8"/>
  <c r="T189" i="8"/>
  <c r="S189" i="8"/>
  <c r="M287" i="8"/>
  <c r="I22" i="7"/>
  <c r="I11" i="7"/>
  <c r="I9" i="7"/>
  <c r="N262" i="8"/>
  <c r="N260" i="8"/>
  <c r="Q260" i="8"/>
  <c r="G179" i="8"/>
  <c r="N145" i="8"/>
  <c r="Q147" i="8"/>
  <c r="M147" i="8"/>
  <c r="P147" i="8"/>
  <c r="Q27" i="7"/>
  <c r="Q22" i="7"/>
  <c r="U37" i="7"/>
  <c r="U34" i="7"/>
  <c r="T27" i="7"/>
  <c r="T22" i="7"/>
  <c r="P33" i="7"/>
  <c r="J179" i="8"/>
  <c r="R131" i="8"/>
  <c r="K59" i="8"/>
  <c r="F9" i="7"/>
  <c r="D22" i="7"/>
  <c r="D11" i="7"/>
  <c r="D9" i="7"/>
  <c r="G52" i="1"/>
  <c r="O52" i="1"/>
  <c r="M19" i="1"/>
  <c r="V61" i="8"/>
  <c r="S113" i="8"/>
  <c r="P150" i="8"/>
  <c r="M124" i="8"/>
  <c r="P124" i="8"/>
  <c r="M61" i="8"/>
  <c r="Q262" i="8"/>
  <c r="J262" i="8"/>
  <c r="Q189" i="8"/>
  <c r="R145" i="8"/>
  <c r="Q289" i="8"/>
  <c r="K276" i="8"/>
  <c r="J276" i="8"/>
  <c r="S264" i="8"/>
  <c r="W152" i="8"/>
  <c r="V152" i="8"/>
  <c r="J113" i="8"/>
  <c r="L111" i="8"/>
  <c r="H145" i="8"/>
  <c r="G147" i="8"/>
  <c r="M33" i="7"/>
  <c r="G22" i="7"/>
  <c r="P37" i="7"/>
  <c r="R34" i="7"/>
  <c r="Q11" i="7"/>
  <c r="Q9" i="7"/>
  <c r="Q75" i="1"/>
  <c r="P75" i="1"/>
  <c r="G12" i="1"/>
  <c r="M12" i="1"/>
  <c r="G145" i="8"/>
  <c r="R27" i="7"/>
  <c r="P27" i="7"/>
  <c r="P34" i="7"/>
  <c r="R22" i="7"/>
  <c r="R11" i="7"/>
  <c r="Q210" i="8"/>
  <c r="J210" i="8"/>
  <c r="V302" i="8"/>
  <c r="O152" i="8"/>
  <c r="R152" i="8"/>
  <c r="P257" i="8"/>
  <c r="Q282" i="8"/>
  <c r="R166" i="8"/>
  <c r="M222" i="8"/>
  <c r="P222" i="8"/>
  <c r="S156" i="8"/>
  <c r="U154" i="8"/>
  <c r="H154" i="8"/>
  <c r="H152" i="8"/>
  <c r="J222" i="8"/>
  <c r="J11" i="8"/>
  <c r="S210" i="8"/>
  <c r="P84" i="8"/>
  <c r="J103" i="8"/>
  <c r="Q103" i="8"/>
  <c r="P214" i="8"/>
  <c r="R222" i="8"/>
  <c r="S11" i="8"/>
  <c r="O9" i="8"/>
  <c r="R302" i="8"/>
  <c r="Q11" i="8"/>
  <c r="K154" i="8"/>
  <c r="K152" i="8"/>
  <c r="J152" i="8"/>
  <c r="J156" i="8"/>
  <c r="P156" i="8"/>
  <c r="Q222" i="8"/>
  <c r="N243" i="8"/>
  <c r="M148" i="8"/>
  <c r="P194" i="8"/>
  <c r="P258" i="8"/>
  <c r="P181" i="8"/>
  <c r="M179" i="8"/>
  <c r="P179" i="8"/>
  <c r="M177" i="8"/>
  <c r="M264" i="8"/>
  <c r="S166" i="8"/>
  <c r="R264" i="8"/>
  <c r="P92" i="8"/>
  <c r="P96" i="8"/>
  <c r="P138" i="8"/>
  <c r="P142" i="8"/>
  <c r="P284" i="8"/>
  <c r="H276" i="8"/>
  <c r="H260" i="8"/>
  <c r="P279" i="8"/>
  <c r="P213" i="8"/>
  <c r="G210" i="8"/>
  <c r="P95" i="8"/>
  <c r="N293" i="8"/>
  <c r="Q293" i="8"/>
  <c r="M295" i="8"/>
  <c r="P295" i="8"/>
  <c r="S124" i="8"/>
  <c r="R289" i="8"/>
  <c r="P17" i="8"/>
  <c r="P67" i="8"/>
  <c r="P114" i="8"/>
  <c r="P216" i="8"/>
  <c r="P273" i="8"/>
  <c r="V103" i="8"/>
  <c r="S282" i="8"/>
  <c r="P183" i="8"/>
  <c r="G207" i="8"/>
  <c r="P146" i="8"/>
  <c r="P205" i="8"/>
  <c r="P44" i="1"/>
  <c r="P202" i="8"/>
  <c r="R165" i="8"/>
  <c r="K165" i="8"/>
  <c r="J165" i="8"/>
  <c r="N165" i="8"/>
  <c r="Q165" i="8"/>
  <c r="M166" i="8"/>
  <c r="W147" i="8"/>
  <c r="W145" i="8"/>
  <c r="W101" i="8"/>
  <c r="Q59" i="8"/>
  <c r="V276" i="8"/>
  <c r="I44" i="1"/>
  <c r="P297" i="8"/>
  <c r="H208" i="8"/>
  <c r="G208" i="8"/>
  <c r="H111" i="8"/>
  <c r="H101" i="8"/>
  <c r="O37" i="7"/>
  <c r="L34" i="7"/>
  <c r="J37" i="7"/>
  <c r="E75" i="1"/>
  <c r="E62" i="1"/>
  <c r="D62" i="1"/>
  <c r="S148" i="8"/>
  <c r="M293" i="8"/>
  <c r="U152" i="8"/>
  <c r="J34" i="7"/>
  <c r="M34" i="7"/>
  <c r="I8" i="1"/>
  <c r="R154" i="8"/>
  <c r="J154" i="8"/>
  <c r="L152" i="8"/>
  <c r="T163" i="8"/>
  <c r="S177" i="8"/>
  <c r="N285" i="8"/>
  <c r="U163" i="8"/>
  <c r="S163" i="8"/>
  <c r="S154" i="8"/>
  <c r="T152" i="8"/>
  <c r="S152" i="8"/>
  <c r="V300" i="8"/>
  <c r="W260" i="8"/>
  <c r="V260" i="8"/>
  <c r="V262" i="8"/>
  <c r="S111" i="8"/>
  <c r="S208" i="8"/>
  <c r="U260" i="8"/>
  <c r="M233" i="8"/>
  <c r="S222" i="8"/>
  <c r="S245" i="8"/>
  <c r="K129" i="8"/>
  <c r="J129" i="8"/>
  <c r="G245" i="8"/>
  <c r="G302" i="8"/>
  <c r="T7" i="8"/>
  <c r="S7" i="8"/>
  <c r="J218" i="8"/>
  <c r="V49" i="8"/>
  <c r="M11" i="8"/>
  <c r="P11" i="8"/>
  <c r="R9" i="8"/>
  <c r="N7" i="8"/>
  <c r="S9" i="8"/>
  <c r="G262" i="8"/>
  <c r="G131" i="8"/>
  <c r="H7" i="8"/>
  <c r="M285" i="8"/>
  <c r="D10" i="1"/>
  <c r="N59" i="1"/>
  <c r="J17" i="1"/>
  <c r="G20" i="1"/>
  <c r="M20" i="1"/>
  <c r="I163" i="8"/>
  <c r="G165" i="8"/>
  <c r="W310" i="8"/>
  <c r="V310" i="8"/>
  <c r="V312" i="8"/>
  <c r="U27" i="7"/>
  <c r="U22" i="7"/>
  <c r="U11" i="7"/>
  <c r="U9" i="7"/>
  <c r="S34" i="7"/>
  <c r="I7" i="8"/>
  <c r="G7" i="8"/>
  <c r="G59" i="8"/>
  <c r="R9" i="7"/>
  <c r="P11" i="7"/>
  <c r="P9" i="7"/>
  <c r="D44" i="1"/>
  <c r="G101" i="8"/>
  <c r="T11" i="7"/>
  <c r="G163" i="8"/>
  <c r="M59" i="1"/>
  <c r="G260" i="8"/>
  <c r="E8" i="1"/>
  <c r="Q154" i="8"/>
  <c r="M154" i="8"/>
  <c r="P154" i="8"/>
  <c r="G61" i="8"/>
  <c r="M218" i="8"/>
  <c r="P218" i="8"/>
  <c r="Q218" i="8"/>
  <c r="M129" i="8"/>
  <c r="P129" i="8"/>
  <c r="R148" i="8"/>
  <c r="Q145" i="8"/>
  <c r="L8" i="1"/>
  <c r="O8" i="1"/>
  <c r="S293" i="8"/>
  <c r="P60" i="8"/>
  <c r="O206" i="8"/>
  <c r="K101" i="8"/>
  <c r="J101" i="8"/>
  <c r="J111" i="8"/>
  <c r="G107" i="1"/>
  <c r="M107" i="1"/>
  <c r="V147" i="8"/>
  <c r="G276" i="8"/>
  <c r="O7" i="8"/>
  <c r="P289" i="8"/>
  <c r="X145" i="8"/>
  <c r="V145" i="8"/>
  <c r="V148" i="8"/>
  <c r="Q129" i="8"/>
  <c r="G129" i="8"/>
  <c r="S44" i="1"/>
  <c r="W206" i="8"/>
  <c r="Q152" i="8"/>
  <c r="L101" i="8"/>
  <c r="P78" i="8"/>
  <c r="P235" i="8"/>
  <c r="H10" i="1"/>
  <c r="P233" i="8"/>
  <c r="K243" i="8"/>
  <c r="P61" i="8"/>
  <c r="F44" i="1"/>
  <c r="F8" i="1"/>
  <c r="V293" i="8"/>
  <c r="O107" i="1"/>
  <c r="G17" i="1"/>
  <c r="M17" i="1"/>
  <c r="P63" i="8"/>
  <c r="M131" i="8"/>
  <c r="N111" i="8"/>
  <c r="G9" i="8"/>
  <c r="J10" i="1"/>
  <c r="V208" i="8"/>
  <c r="D103" i="1"/>
  <c r="F62" i="1"/>
  <c r="O111" i="8"/>
  <c r="M113" i="8"/>
  <c r="P113" i="8"/>
  <c r="J30" i="7"/>
  <c r="M30" i="7"/>
  <c r="N30" i="7"/>
  <c r="K27" i="7"/>
  <c r="P148" i="8"/>
  <c r="D75" i="1"/>
  <c r="H9" i="7"/>
  <c r="G11" i="7"/>
  <c r="G9" i="7"/>
  <c r="M47" i="8"/>
  <c r="P47" i="8"/>
  <c r="R47" i="8"/>
  <c r="M145" i="8"/>
  <c r="P145" i="8"/>
  <c r="W163" i="8"/>
  <c r="V163" i="8"/>
  <c r="O34" i="7"/>
  <c r="L27" i="7"/>
  <c r="Q148" i="8"/>
  <c r="G113" i="8"/>
  <c r="M165" i="8"/>
  <c r="P165" i="8"/>
  <c r="M152" i="8"/>
  <c r="P152" i="8"/>
  <c r="J9" i="8"/>
  <c r="T10" i="1"/>
  <c r="X208" i="8"/>
  <c r="X206" i="8"/>
  <c r="M40" i="1"/>
  <c r="P16" i="8"/>
  <c r="P82" i="8"/>
  <c r="P239" i="8"/>
  <c r="T101" i="8"/>
  <c r="S101" i="8"/>
  <c r="T206" i="8"/>
  <c r="S206" i="8"/>
  <c r="S262" i="8"/>
  <c r="T260" i="8"/>
  <c r="S260" i="8"/>
  <c r="G166" i="8"/>
  <c r="J310" i="8"/>
  <c r="P310" i="8"/>
  <c r="M60" i="1"/>
  <c r="P50" i="8"/>
  <c r="J131" i="8"/>
  <c r="S77" i="1"/>
  <c r="T75" i="1"/>
  <c r="K163" i="8"/>
  <c r="J163" i="8"/>
  <c r="G111" i="8"/>
  <c r="J166" i="8"/>
  <c r="P166" i="8"/>
  <c r="S27" i="7"/>
  <c r="Q62" i="1"/>
  <c r="P62" i="1"/>
  <c r="G293" i="8"/>
  <c r="P189" i="8"/>
  <c r="L59" i="8"/>
  <c r="R59" i="8"/>
  <c r="H218" i="8"/>
  <c r="V129" i="8"/>
  <c r="P34" i="8"/>
  <c r="P68" i="8"/>
  <c r="P170" i="8"/>
  <c r="Q177" i="8"/>
  <c r="M46" i="1"/>
  <c r="H44" i="1"/>
  <c r="G44" i="1"/>
  <c r="I154" i="8"/>
  <c r="G156" i="8"/>
  <c r="V11" i="8"/>
  <c r="W9" i="8"/>
  <c r="N312" i="8"/>
  <c r="M9" i="8"/>
  <c r="P9" i="8"/>
  <c r="V113" i="8"/>
  <c r="V111" i="8"/>
  <c r="P22" i="7"/>
  <c r="Q10" i="1"/>
  <c r="L260" i="8"/>
  <c r="J260" i="8"/>
  <c r="M49" i="1"/>
  <c r="Q61" i="8"/>
  <c r="J61" i="8"/>
  <c r="P103" i="8"/>
  <c r="M56" i="1"/>
  <c r="K285" i="8"/>
  <c r="J285" i="8"/>
  <c r="P285" i="8"/>
  <c r="M47" i="1"/>
  <c r="P245" i="8"/>
  <c r="Q9" i="8"/>
  <c r="P38" i="8"/>
  <c r="P88" i="8"/>
  <c r="P104" i="8"/>
  <c r="P174" i="8"/>
  <c r="P231" i="8"/>
  <c r="Q300" i="8"/>
  <c r="M300" i="8"/>
  <c r="P300" i="8"/>
  <c r="R233" i="8"/>
  <c r="J44" i="1"/>
  <c r="N163" i="8"/>
  <c r="R113" i="8"/>
  <c r="G11" i="8"/>
  <c r="K7" i="8"/>
  <c r="P264" i="8"/>
  <c r="N52" i="1"/>
  <c r="V166" i="8"/>
  <c r="L208" i="8"/>
  <c r="L206" i="8"/>
  <c r="H62" i="1"/>
  <c r="G62" i="1"/>
  <c r="P73" i="8"/>
  <c r="P89" i="8"/>
  <c r="P125" i="8"/>
  <c r="P176" i="8"/>
  <c r="R262" i="8"/>
  <c r="M262" i="8"/>
  <c r="P262" i="8"/>
  <c r="S165" i="8"/>
  <c r="K75" i="1"/>
  <c r="N77" i="1"/>
  <c r="J77" i="1"/>
  <c r="M77" i="1"/>
  <c r="R249" i="8"/>
  <c r="O243" i="8"/>
  <c r="O276" i="8"/>
  <c r="N208" i="8"/>
  <c r="R282" i="8"/>
  <c r="P308" i="8"/>
  <c r="P302" i="8"/>
  <c r="M208" i="8"/>
  <c r="N206" i="8"/>
  <c r="Q208" i="8"/>
  <c r="L22" i="7"/>
  <c r="O27" i="7"/>
  <c r="K206" i="8"/>
  <c r="J206" i="8"/>
  <c r="J243" i="8"/>
  <c r="J7" i="8"/>
  <c r="K6" i="8"/>
  <c r="J6" i="8"/>
  <c r="W7" i="8"/>
  <c r="V9" i="8"/>
  <c r="H8" i="1"/>
  <c r="G8" i="1"/>
  <c r="N10" i="1"/>
  <c r="G10" i="1"/>
  <c r="M10" i="1"/>
  <c r="K62" i="1"/>
  <c r="N75" i="1"/>
  <c r="J75" i="1"/>
  <c r="M75" i="1"/>
  <c r="D8" i="1"/>
  <c r="S10" i="1"/>
  <c r="Q285" i="8"/>
  <c r="J59" i="8"/>
  <c r="P59" i="8"/>
  <c r="P131" i="8"/>
  <c r="S22" i="7"/>
  <c r="H206" i="8"/>
  <c r="G218" i="8"/>
  <c r="R111" i="8"/>
  <c r="O101" i="8"/>
  <c r="R101" i="8"/>
  <c r="R243" i="8"/>
  <c r="M243" i="8"/>
  <c r="N310" i="8"/>
  <c r="Q310" i="8"/>
  <c r="Q312" i="8"/>
  <c r="Q7" i="8"/>
  <c r="J208" i="8"/>
  <c r="X101" i="8"/>
  <c r="L7" i="8"/>
  <c r="L6" i="8"/>
  <c r="M163" i="8"/>
  <c r="P163" i="8"/>
  <c r="Q163" i="8"/>
  <c r="T6" i="8"/>
  <c r="S6" i="8"/>
  <c r="R208" i="8"/>
  <c r="N101" i="8"/>
  <c r="M111" i="8"/>
  <c r="P111" i="8"/>
  <c r="Q111" i="8"/>
  <c r="Q243" i="8"/>
  <c r="J27" i="7"/>
  <c r="M27" i="7"/>
  <c r="N27" i="7"/>
  <c r="K22" i="7"/>
  <c r="S11" i="7"/>
  <c r="S9" i="7"/>
  <c r="T9" i="7"/>
  <c r="M276" i="8"/>
  <c r="P276" i="8"/>
  <c r="O260" i="8"/>
  <c r="R276" i="8"/>
  <c r="M7" i="8"/>
  <c r="G154" i="8"/>
  <c r="I152" i="8"/>
  <c r="G152" i="8"/>
  <c r="R206" i="8"/>
  <c r="M44" i="1"/>
  <c r="T62" i="1"/>
  <c r="S62" i="1"/>
  <c r="S75" i="1"/>
  <c r="V206" i="8"/>
  <c r="P10" i="1"/>
  <c r="Q8" i="1"/>
  <c r="P8" i="1"/>
  <c r="N44" i="1"/>
  <c r="I6" i="8"/>
  <c r="R260" i="8"/>
  <c r="M260" i="8"/>
  <c r="P260" i="8"/>
  <c r="R7" i="8"/>
  <c r="J22" i="7"/>
  <c r="M22" i="7"/>
  <c r="N22" i="7"/>
  <c r="K11" i="7"/>
  <c r="Q101" i="8"/>
  <c r="M101" i="8"/>
  <c r="P101" i="8"/>
  <c r="N6" i="8"/>
  <c r="P7" i="8"/>
  <c r="T8" i="1"/>
  <c r="S8" i="1"/>
  <c r="L11" i="7"/>
  <c r="O22" i="7"/>
  <c r="Q206" i="8"/>
  <c r="M206" i="8"/>
  <c r="P206" i="8"/>
  <c r="G206" i="8"/>
  <c r="H6" i="8"/>
  <c r="G6" i="8"/>
  <c r="V7" i="8"/>
  <c r="W6" i="8"/>
  <c r="O6" i="8"/>
  <c r="R6" i="8"/>
  <c r="V101" i="8"/>
  <c r="X6" i="8"/>
  <c r="P243" i="8"/>
  <c r="N62" i="1"/>
  <c r="J62" i="1"/>
  <c r="M62" i="1"/>
  <c r="K8" i="1"/>
  <c r="P208" i="8"/>
  <c r="O11" i="7"/>
  <c r="L9" i="7"/>
  <c r="O9" i="7"/>
  <c r="J8" i="1"/>
  <c r="M8" i="1"/>
  <c r="N8" i="1"/>
  <c r="N11" i="7"/>
  <c r="J11" i="7"/>
  <c r="K9" i="7"/>
  <c r="N9" i="7"/>
  <c r="Q6" i="8"/>
  <c r="M6" i="8"/>
  <c r="P6" i="8"/>
  <c r="V6" i="8"/>
  <c r="M11" i="7"/>
  <c r="J9" i="7"/>
  <c r="M9" i="7"/>
</calcChain>
</file>

<file path=xl/sharedStrings.xml><?xml version="1.0" encoding="utf-8"?>
<sst xmlns="http://schemas.openxmlformats.org/spreadsheetml/2006/main" count="1137" uniqueCount="568">
  <si>
    <t>(Ñ³½³ñ ¹ñ³ÙÝ»ñáí)</t>
  </si>
  <si>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</si>
  <si>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</si>
  <si>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</si>
  <si>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</si>
  <si>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</si>
  <si>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</si>
  <si>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</si>
  <si>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</si>
  <si>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</si>
  <si>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</si>
  <si>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</si>
  <si>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                  ³Û¹ ÃíáõÙ`</t>
  </si>
  <si>
    <t>7100</t>
  </si>
  <si>
    <t>1110</t>
  </si>
  <si>
    <t>1.1 ¶áõÛù³ÛÇÝ Ñ³ñÏ»ñ ³Ýß³ñÅ ·áõÛùÇó (ïáÕ 1111 + ïáÕ 1112+ïáÕ1113),                                           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</si>
  <si>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</si>
  <si>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</si>
  <si>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</si>
  <si>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</si>
  <si>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</si>
  <si>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</si>
  <si>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</si>
  <si>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</si>
  <si>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</si>
  <si>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</si>
  <si>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</si>
  <si>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</si>
  <si>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</si>
  <si>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</si>
  <si>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</si>
  <si>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</si>
  <si>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</si>
  <si>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</si>
  <si>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</si>
  <si>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</si>
  <si>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</si>
  <si>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</si>
  <si>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</si>
  <si>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</si>
  <si>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</si>
  <si>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</si>
  <si>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</si>
  <si>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</si>
  <si>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</si>
  <si>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</si>
  <si>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</si>
  <si>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</si>
  <si>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</si>
  <si>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</si>
  <si>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</si>
  <si>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</si>
  <si>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</si>
  <si>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</si>
  <si>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</si>
  <si>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</si>
  <si>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</si>
  <si>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</si>
  <si>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</si>
  <si>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</si>
  <si>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</si>
  <si>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</si>
  <si>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</si>
  <si>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</si>
  <si>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</si>
  <si>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</si>
  <si>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</si>
  <si>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</si>
  <si>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</si>
  <si>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</si>
  <si>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</si>
  <si>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</si>
  <si>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</si>
  <si>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</si>
  <si>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</si>
  <si>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          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</si>
  <si>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</si>
  <si>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</si>
  <si>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</si>
  <si>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</si>
  <si>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</si>
  <si>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</si>
  <si>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</si>
  <si>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</si>
  <si>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</si>
  <si>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</si>
  <si>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</si>
  <si>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</si>
  <si>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</si>
  <si>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</si>
  <si>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</si>
  <si>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</si>
  <si>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</si>
  <si>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</si>
  <si>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</si>
  <si>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       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</si>
  <si>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</si>
  <si>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</si>
  <si>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</si>
  <si>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</si>
  <si>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                                   (ïáÕ 1310 + ïáÕ 1320 + ïáÕ 1330 + ïáÕ 1340 + ïáÕ 1350 + ïáÕ 1360 + ïáÕ 1370 + ïáÕ 1380 + ïáÕ 1390),                                                        ³Û¹ ÃíáõÙ`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</si>
  <si>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</si>
  <si>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</si>
  <si>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</si>
  <si>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</si>
  <si>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</si>
  <si>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</si>
  <si>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</si>
  <si>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</si>
  <si>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</si>
  <si>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</si>
  <si>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</si>
  <si>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</si>
  <si>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</si>
  <si>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</si>
  <si>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</si>
  <si>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</si>
  <si>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</si>
  <si>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</si>
  <si>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</si>
  <si>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</si>
  <si>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 (ïáÕ 1351 + ïáÕ 1352+ïáÕ 1353),                                                        ³Û¹ ÃíáõÙ`</t>
  </si>
  <si>
    <t>7422</t>
  </si>
  <si>
    <t>1351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</si>
  <si>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</si>
  <si>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</si>
  <si>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</si>
  <si>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</si>
  <si>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</si>
  <si>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</si>
  <si>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</si>
  <si>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</si>
  <si>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</si>
  <si>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</si>
  <si>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</si>
  <si>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</si>
  <si>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</si>
  <si>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</si>
  <si>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</si>
  <si>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</si>
  <si>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</si>
  <si>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</si>
  <si>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</si>
  <si>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</si>
  <si>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</si>
  <si>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</si>
  <si>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</si>
  <si>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</si>
  <si>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</si>
  <si>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</si>
  <si>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</si>
  <si>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</si>
  <si>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</si>
  <si>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</si>
  <si>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</si>
  <si>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</si>
  <si>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</si>
  <si>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</si>
  <si>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</si>
  <si>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</si>
  <si>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</si>
  <si>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</si>
  <si>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</si>
  <si>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                                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</si>
  <si>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</si>
  <si>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</si>
  <si>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</si>
  <si>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</si>
  <si>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                                 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</si>
  <si>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</si>
  <si>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</si>
  <si>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</si>
  <si>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</si>
  <si>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                  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</si>
  <si>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</si>
  <si>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</si>
  <si>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</si>
  <si>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</si>
  <si>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</si>
  <si>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</si>
  <si>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</si>
  <si>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3.6 Øáõïù»ñ ïáõÛÅ»ñÇó, ïáõ·³ÝùÝ»ñÇó      (ïáÕ 1361 + ïáÕ 1362)
³Û¹ ÃíáõÙ`</t>
  </si>
  <si>
    <t>´³ÅÇÝ</t>
  </si>
  <si>
    <t>ÊáõÙµ</t>
  </si>
  <si>
    <t>¸³ë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</si>
  <si>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</si>
  <si>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</si>
  <si>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</si>
  <si>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</si>
  <si>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</si>
  <si>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</si>
  <si>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</si>
  <si>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</si>
  <si>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</si>
  <si>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</si>
  <si>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</si>
  <si>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3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</si>
  <si>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</si>
  <si>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</si>
  <si>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</si>
  <si>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</si>
  <si>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2150</t>
  </si>
  <si>
    <t>5</t>
  </si>
  <si>
    <t>ÀÝ¹Ñ³Ýáõñ µÝáõÛÃÇ Ñ³Ýñ³ÛÇÝ Í³é³ÛáõÃÛáõÝÝ»ñÇ ·Íáí Ñ»ï³½áï³Ï³Ý ¨ Ý³Ë³·Í³ÛÇÝ ³ßË³ï³ÝùÝ»ñ</t>
  </si>
  <si>
    <t>2151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</si>
  <si>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</si>
  <si>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</si>
  <si>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</si>
  <si>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</si>
  <si>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</si>
  <si>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</si>
  <si>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</si>
  <si>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2220</t>
  </si>
  <si>
    <t>2</t>
  </si>
  <si>
    <t>ø³Õ³ù³óÇ³Ï³Ý å³ßïå³ÝáõÃÛáõÝ</t>
  </si>
  <si>
    <t>2221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</si>
  <si>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</si>
  <si>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</si>
  <si>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</si>
  <si>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</si>
  <si>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</si>
  <si>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</si>
  <si>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2410</t>
  </si>
  <si>
    <t>ÀÝ¹Ñ³Ýáõñ µÝáõÛÃÇ ïÝï»ë³Ï³Ý, ³é¨ïñ³ÛÇÝ ¨ ³ßË³ï³ÝùÇ ·Íáí Ñ³ñ³µ»ñáõÃÛáõÝÝ»ñ</t>
  </si>
  <si>
    <t>2411</t>
  </si>
  <si>
    <t>ÀÝ¹Ñ³Ýáõñ µÝáõÛÃÇ ïÝï»ë³Ï³Ý ¨ ³é¨ïñ³ÛÇÝ  Ñ³ñ³µ»ñáõÃÛáõÝÝ»ñ</t>
  </si>
  <si>
    <t>2420</t>
  </si>
  <si>
    <t>¶ÛáõÕ³ïÝï»ëáõÃÛáõÝ, ³Ýï³é³ÛÇÝ ïÝï»ëáõÃÛáõÝ, ÓÏÝáñëáõÃÛáõÝ ¨ áñëáñ¹áõÃÛáõÝ</t>
  </si>
  <si>
    <t>4</t>
  </si>
  <si>
    <t>àéá·áõÙ</t>
  </si>
  <si>
    <t>2450</t>
  </si>
  <si>
    <t>îñ³Ýëåáñï</t>
  </si>
  <si>
    <t>2451</t>
  </si>
  <si>
    <t>Ö³Ý³å³ñÑ³ÛÇÝ ïñ³Ýëåáñï</t>
  </si>
  <si>
    <t>2470</t>
  </si>
  <si>
    <t>7</t>
  </si>
  <si>
    <t>²ÛÉ µÝ³·³í³éÝ»ñ</t>
  </si>
  <si>
    <t>2473</t>
  </si>
  <si>
    <t>¼µáë³ßñçáõÃÛáõÝ</t>
  </si>
  <si>
    <t>2490</t>
  </si>
  <si>
    <t>9</t>
  </si>
  <si>
    <t>îÝï»ë³Ï³Ý Ñ³ñ³µ»ñáõÃÛáõÝÝ»ñ (³ÛÉ ¹³ë»ñÇÝ ãå³ïÏ³ÝáÕ)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</si>
  <si>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</si>
  <si>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</si>
  <si>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</si>
  <si>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</si>
  <si>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</si>
  <si>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</si>
  <si>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2600</t>
  </si>
  <si>
    <t>06</t>
  </si>
  <si>
    <t>´Ü²Î²ð²Ü²ÚÆÜ ÞÆÜ²ð²ðàôÂÚàôÜ ºì ÎàØàôÜ²È Ì²è²ÚàôÂÚàôÜÜºð</t>
  </si>
  <si>
    <t>2640</t>
  </si>
  <si>
    <t>öáÕáóÝ»ñÇ Éáõë³íáñáõÙ</t>
  </si>
  <si>
    <t>2641</t>
  </si>
  <si>
    <t>2650</t>
  </si>
  <si>
    <t>´Ý³Ï³ñ³Ý³ÛÇÝ ßÇÝ³ñ³ñáõÃÛ³Ý ¨ ÏáÙáõÝ³É Í³é³ÛáõÃÛáõÝÝ»ñÇ ·Íáí Ñ»ï³½áï³Ï³Ý ¨ Ý³Ë³·Í³ÛÇÝ ³ßË³ï³ÝùÝ»ñ</t>
  </si>
  <si>
    <t>2700</t>
  </si>
  <si>
    <t>07</t>
  </si>
  <si>
    <t>²èàÔæ²ä²ÐàôÂÚàôÜ</t>
  </si>
  <si>
    <t>2710</t>
  </si>
  <si>
    <t>´ÅßÏ³Ï³Ý ³åñ³ÝùÝ»ñ, ë³ñù»ñ ¨ ë³ñù³íáñáõÙÝ»ñ</t>
  </si>
  <si>
    <t>2711</t>
  </si>
  <si>
    <t>¸»Õ³·áñÍ³Ï³Ý ³åñ³ÝùÝ»ñ</t>
  </si>
  <si>
    <t>²éáÕç³å³ÑáõÃÛáõÝ (³ÛÉ ¹³ë»ñÇÝ ãå³ïÏ³ÝáÕ)</t>
  </si>
  <si>
    <t>²éáÕç³å³Ñ³Ï³Ý Ñ³ñ³ÏÇó Í³é³ÛáõÃÛáõÝÝ»ñ ¨ Íñ³·ñ»ñ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</si>
  <si>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</si>
  <si>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</si>
  <si>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</si>
  <si>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</si>
  <si>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</si>
  <si>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2811</t>
  </si>
  <si>
    <t>2820</t>
  </si>
  <si>
    <t>Øß³ÏáõÃ³ÛÇÝ Í³é³ÛáõÃÛáõÝÝ»ñ</t>
  </si>
  <si>
    <t>2821</t>
  </si>
  <si>
    <t>¶ñ³¹³ñ³ÝÝ»ñ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</si>
  <si>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</si>
  <si>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</si>
  <si>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</si>
  <si>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</si>
  <si>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²ñí»ëï</t>
  </si>
  <si>
    <t>2840</t>
  </si>
  <si>
    <t>ÎñáÝ³Ï³Ý ¨ Ñ³ë³ñ³Ï³Ï³Ý  ³ÛÉ Í³é³ÛáõÃÛáõÝÝ»ñ</t>
  </si>
  <si>
    <t>2841</t>
  </si>
  <si>
    <t>ºñÇï³ë³ñ¹³Ï³Ý Íñ³·ñ»ñ</t>
  </si>
  <si>
    <t>2843</t>
  </si>
  <si>
    <t>ÎñáÝ³Ï³Ý ¨ Ñ³ë³ñ³Ï³Ï³Ý ³ÛÉ Í³é³ÛáõÃÛáõÝÝ»ñ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</si>
  <si>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</si>
  <si>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</si>
  <si>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</si>
  <si>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</si>
  <si>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</si>
  <si>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</si>
  <si>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</si>
  <si>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2920</t>
  </si>
  <si>
    <t>ØÇçÝ³Ï³ñ· ÁÝ¹Ñ³Ýáõñ ÏñÃáõÃÛáõÝ</t>
  </si>
  <si>
    <t>2921</t>
  </si>
  <si>
    <t>ÐÇÙÝ³Ï³Ý ÁÝ¹Ñ³Ýáõñ ÏñÃáõÃÛáõÝ</t>
  </si>
  <si>
    <t>2922</t>
  </si>
  <si>
    <t>ØÇçÝ³Ï³ñ· (ÉñÇí)  ÁÝ¹Ñ³Ýáõñ ÏñÃáõÃÛáõÝ</t>
  </si>
  <si>
    <t>3000</t>
  </si>
  <si>
    <t>10</t>
  </si>
  <si>
    <t>êàòÆ²È²Î²Ü ä²Þîä²ÜàôÂÚàôÜ</t>
  </si>
  <si>
    <t>3030</t>
  </si>
  <si>
    <t>Ð³ñ³½³ïÇÝ Ïáñóñ³Í ³ÝÓÇÝù</t>
  </si>
  <si>
    <t>3031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</si>
  <si>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</si>
  <si>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</si>
  <si>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</si>
  <si>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</si>
  <si>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</si>
  <si>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</si>
  <si>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êáóÇ³É³Ï³Ý å³ßïå³ÝáõÃÛáõÝ (³ÛÉ ¹³ë»ñÇÝ ãå³ïÏ³ÝáÕ)</t>
  </si>
  <si>
    <t>11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</si>
  <si>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</si>
  <si>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</si>
  <si>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</si>
  <si>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</si>
  <si>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´Ûáõç»ï³ÛÇÝ Í³Ëë»ñÇ ïÝï»ë³·Çï³Ï³Ý ¹³ë³Ï³ñ·Ù³Ý Ñá¹í³ÍÝ»ñÇ ³Ýí³ÝáõÙÝ»ñÁ</t>
  </si>
  <si>
    <t>NN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</si>
  <si>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</si>
  <si>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</si>
  <si>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</si>
  <si>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</si>
  <si>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</si>
  <si>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</si>
  <si>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</si>
  <si>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</si>
  <si>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</si>
  <si>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</si>
  <si>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</si>
  <si>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</si>
  <si>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4221</t>
  </si>
  <si>
    <t>- Ü»ñùÇÝ ·áñÍáõÕáõÙÝ»ñ</t>
  </si>
  <si>
    <t>4222</t>
  </si>
  <si>
    <t>- ²ñï³ë³ÑÙ³ÝÛ³Ý ·áñÍáõÕáõÙÝ»ñÇ ·Íáí Í³Ëë»ñ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</si>
  <si>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</si>
  <si>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</si>
  <si>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</si>
  <si>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</si>
  <si>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</si>
  <si>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- ²ßË³ï³Ï³½ÙÇ Ù³ëÝ³·Çï³Ï³Ý ½³ñ·³óÙ³Ý Í³é³ÛáõÃÛáõÝÝ»ñ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</si>
  <si>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</si>
  <si>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</si>
  <si>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</si>
  <si>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</si>
  <si>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</si>
  <si>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Ü»ñÏ³Û³óáõóã³Ï³Ý Í³Ëë»ñ</t>
  </si>
  <si>
    <t>- ÀÝ¹Ñ³Ýáõñ µÝáõÛÃÇ ³ÛÉ Í³é³ÛáõÃÛáõÝÝ»ñ</t>
  </si>
  <si>
    <t>4239</t>
  </si>
  <si>
    <t>4241</t>
  </si>
  <si>
    <t>- Ø³ëÝ³·Çï³Ï³Ý Í³é³ÛáõÃÛáõÝÝ»ñ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</si>
  <si>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</si>
  <si>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</si>
  <si>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</si>
  <si>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</si>
  <si>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</si>
  <si>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</si>
  <si>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</si>
  <si>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</si>
  <si>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- Ð³ïáõÏ Ýå³ï³Ï³ÛÇÝ ³ÛÉ ÝÛáõÃ»ñ</t>
  </si>
  <si>
    <t>4269</t>
  </si>
  <si>
    <t>- êáõµëÇ¹Ç³Ý»ñ áã ýÇÝ³Ýë³Ï³Ý å»ï³Ï³Ý (Ñ³Ù³ÛÝù³ÛÇÝ) Ï³½Ù³Ï»ñåáõÃÛáõÝÝ»ñÇÝ</t>
  </si>
  <si>
    <t>4511</t>
  </si>
  <si>
    <t>- ÀÝÃ³óÇÏ ¹ñ³Ù³ßÝáñÑÝ»ñ å»ï³Ï³Ý ¨ Ñ³Ù³ÛÝù³ÛÇÝ  ³é¨ïñ³ÛÇÝ Ï³½Ù³Ï»ñåáõÃÛáõÝÝ»ñÇÝ</t>
  </si>
  <si>
    <t>- ²ÛÉ Ýå³ëïÝ»ñ µÛáõç»Çó</t>
  </si>
  <si>
    <t>4729</t>
  </si>
  <si>
    <t>- ÜíÇñ³ïíáõÃÛáõÝÝ»ñ ³ÛÉ ß³ÑáõÛÃ ãÑ»ï³åÝ¹áÕ Ï³½Ù³Ï»ñåáõÃÛáõÝÝ»ñÇÝ</t>
  </si>
  <si>
    <t>4819</t>
  </si>
  <si>
    <t>- ä³ñï³¹Çñ í×³ñÝ»ñ</t>
  </si>
  <si>
    <t>4823</t>
  </si>
  <si>
    <t>- ²ÛÉ Í³Ëë»ñ</t>
  </si>
  <si>
    <t>4861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</si>
  <si>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</si>
  <si>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</si>
  <si>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</si>
  <si>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</si>
  <si>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</si>
  <si>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</si>
  <si>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</si>
  <si>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- îñ³Ýëåáñï³ÛÇÝ ë³ñù³íáñáõÙÝ»ñ</t>
  </si>
  <si>
    <t>5122</t>
  </si>
  <si>
    <t>- ì³ñã³Ï³Ý ë³ñù³íáñáõÙÝ»ñ</t>
  </si>
  <si>
    <t>- ²ÛÉ Ù»ù»Ý³Ý»ñ ¨ ë³ñù³íáñáõÙÝ»ñ</t>
  </si>
  <si>
    <t>5129</t>
  </si>
  <si>
    <t>5132</t>
  </si>
  <si>
    <t>- àã ÝÛáõÃ³Ï³Ý ÑÇÙÝ³Ï³Ý ÙÇçáóÝ»ñ</t>
  </si>
  <si>
    <t>8111</t>
  </si>
  <si>
    <t>8121</t>
  </si>
  <si>
    <t>8411</t>
  </si>
  <si>
    <t>8010</t>
  </si>
  <si>
    <t>ÀÜ¸²ØºÜÀ`</t>
  </si>
  <si>
    <t>8100</t>
  </si>
  <si>
    <t>². ÜºðøÆÜ ²Ô´ÚàôðÜºð</t>
  </si>
  <si>
    <t>8110</t>
  </si>
  <si>
    <t>1. öàÊ²èàô ØÆæàòÜºð</t>
  </si>
  <si>
    <t>8120</t>
  </si>
  <si>
    <t>1.2. ì³ñÏ»ñ ¨ ÷áË³ïíáõÃÛáõÝÝ»ñ (ëï³óáõÙ ¨ Ù³ñáõÙ)</t>
  </si>
  <si>
    <t>1.2.1. ì³ñÏ»ñ</t>
  </si>
  <si>
    <t>8122</t>
  </si>
  <si>
    <t xml:space="preserve">  - í³ñÏ»ñÇ ëï³óáõÙ</t>
  </si>
  <si>
    <t>9112</t>
  </si>
  <si>
    <t>8124</t>
  </si>
  <si>
    <t>³ÛÉ ³ÕµÛáõñÝ»ñÇó</t>
  </si>
  <si>
    <t>8160</t>
  </si>
  <si>
    <t>2. üÆÜ²Üê²Î²Ü ²ÎîÆìÜºð</t>
  </si>
  <si>
    <t>8161</t>
  </si>
  <si>
    <t>2.1. ´³ÅÝ»ïáÙë»ñ ¨ Ï³åÇï³ÉáõÙ ³ÛÉ Ù³ëÝ³ÏóáõÃÛáõÝ</t>
  </si>
  <si>
    <t>8164</t>
  </si>
  <si>
    <t>´³ÅÝ»ïáÙë»ñÇ »í Ï³åÇï³ÉáõÙ ³ÛÉ Ù³ëÝ³ÏóáõÃÛ³Ý Ó»éù µ»ñáõÙ</t>
  </si>
  <si>
    <t>6213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</si>
  <si>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</si>
  <si>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</si>
  <si>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</si>
  <si>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</si>
  <si>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</si>
  <si>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</si>
  <si>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</si>
  <si>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</si>
  <si>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</si>
  <si>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</si>
  <si>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</si>
  <si>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</si>
  <si>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</si>
  <si>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</si>
  <si>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</si>
  <si>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</si>
  <si>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</si>
  <si>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</si>
  <si>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1. ø³Õ³ù³óÇ³Ï³Ý Ï³óáõÃÛ³Ý ³Ïï»ñÇ ·ñ³ÝóÙ³Ý Í³é³ÛáõÃÛ³Ý ·áñÍáõÝ»áõÃÛ³Ý Ï³½Ù³Ï»ñåáõÙ (å³ïíÇñ³Ïí³Í ÉÇ³½áñáõÃÛáõÝÝ»ñ)</t>
  </si>
  <si>
    <t>1. ø³Õ³ù³óÇ³Ï³Ý å³ßïå³ÝáõÃÛ³ÝÝ ³ç³ÏóáõÃÛáõÝ</t>
  </si>
  <si>
    <t>1. ¼ÇÝ³å³ñïÝ»ñÇ Ñ³ßí³éÙ³Ý, ½áñ³ÏáãÇ, ½áñ³Ñ³í³ùÇ ¨ í³ñÅ³Ï³Ý Ñ³í³ùÝ»ñÇ Ï³½Ù³Ï»ñåÙ³ÝÝ ³ç³ÏóáõÃÛáõÝ</t>
  </si>
  <si>
    <t>2. ²ÛÉÁÝïñ³Ýù³ÛÇÝ ³ßË³ï³Ýù³ÛÇÝ Í³é³ÛáõÃÛ³Ý Çñ³Ï³Ý³óáõÙ</t>
  </si>
  <si>
    <t>1. Æñ³í³Ë³Ëï ßñçÇÏ ³é¨ïñÇ Ï»ïÁ Ï³Ù ïñ³Ýëåáñï³ÛÇÝ ÙÇçáóÁ Ñ³ïáõÏ ï³ñ³Íù ï»Õ³÷áËÙ³Ý ¨ å³Ñå³ÝÙ³Ý Í³é³ÛáõÃÛáõÝ</t>
  </si>
  <si>
    <t>2. ÆÝùÝ³Ï³Ù ï»Õ³¹ñí³Í ³é¨ïñÇ, Í³é³ÛáõÃÛáõÝÝ»ñÇ Ù³ïáõóÙ³Ý ûµÛ»ÏïÝ»ñÇ ³å³ÙáÝï³ÅÙ³Ý, ï»Õ³÷áËÙ³Ý ¨ å³Ñå³ÝÙ³Ý Í³é³ÛáõÃÛáõÝÝ»ñ</t>
  </si>
  <si>
    <t>1. ¼µáë³ßñçáõÃÛ³Ý ½³ñ·³óáõÙ</t>
  </si>
  <si>
    <t>1. ²éáÕç³å³Ñ³Ï³Ý Ï³½Ù³Ï»ñåáõÃÛáõÝÝ»ñÇ Ñ³Ù³ñ µÅßÏ³Ï³Ý ë³ñù³íáñáõÙÝ»ñÇ ¨ ·áõÛùÇ Ó»éùµ»ñáõÙ</t>
  </si>
  <si>
    <t>1. ºñÇï³ë³ñ¹³Ï³Ý ÙÇçáó³éáõÙÝ»ñÇ Çñ³Ï³Ý³óáõÙ</t>
  </si>
  <si>
    <t>1. ²Ý¹³Ù³ÏóáõÃÛ³Ý í×³ñÝ»ñ</t>
  </si>
  <si>
    <t>1. Ð³Ýñ³ÏñÃ³Ï³Ý áõëáõóáõÙ</t>
  </si>
  <si>
    <t>2. ÀÝï³ÝÇùáõÙ »ñ»Ë³ÛÇ ³åñ»Éáõ Çñ³íáõÝùÇ ³å³ÑáíáõÙ</t>
  </si>
  <si>
    <t>-Ð³ïÏ³óáõÙ å³Ñõëï³ÛÇÝ ýáÝ¹Çó ýáÝ¹³ÛÇÝ µÛáõç»</t>
  </si>
  <si>
    <t>Ծանոթություն</t>
  </si>
  <si>
    <t>Ð³í»Éí³Í  N 2</t>
  </si>
  <si>
    <t>-Էներգետիկ ծառայություններ</t>
  </si>
  <si>
    <t>- գործառնական և բանկային ծառայությունների</t>
  </si>
  <si>
    <t>-Առողջապահական և լաբորատոր նյութեր</t>
  </si>
  <si>
    <t>-ընդհանուր բնույթի այլ ծառայություններ</t>
  </si>
  <si>
    <t>-համակարգչային ծառայություւներ</t>
  </si>
  <si>
    <t>-կոմունալ ծառայություններ</t>
  </si>
  <si>
    <t>-մասնագիտական ծառայություններ</t>
  </si>
  <si>
    <t>-մեքենաների և սարքավորումների ընթացիկ նորոգում</t>
  </si>
  <si>
    <t>-տրանսպորտային նյութեր</t>
  </si>
  <si>
    <t>-Կենցաղային և հանրային սննդի նյութեր</t>
  </si>
  <si>
    <t>-հատուկ նպատակային այլ նյութեր</t>
  </si>
  <si>
    <t>-Այլ կապիտալ դրամաշնորհներ</t>
  </si>
  <si>
    <t>-նվիրատվություն այլ շահույթ չհետապնդող կազմակերպությունների</t>
  </si>
  <si>
    <t>-պարտադիր վճարներ</t>
  </si>
  <si>
    <t>-Դատարանների կողմից նշանակված տույժեր և</t>
  </si>
  <si>
    <t xml:space="preserve">-Շենքերի և շինությունների կապիտալ վերանորոգում </t>
  </si>
  <si>
    <t>-Տրանսպորտային սարքավորորումներ</t>
  </si>
  <si>
    <t>-Վարչական սարքավորումներ</t>
  </si>
  <si>
    <t>-Այլ մեքենանաեր և սարքավորումներ</t>
  </si>
  <si>
    <t>Գեոդեզիական քարտեզագրական ծախսեր</t>
  </si>
  <si>
    <t>-Նախագծահետազոտական ծախսեր</t>
  </si>
  <si>
    <t>Գյուղատնտեսություն</t>
  </si>
  <si>
    <t>-Աշխատողների աշխատավարձ և հավելավճարներ</t>
  </si>
  <si>
    <t>-Ընդհանուր բնույթի այլ ծառայություններ</t>
  </si>
  <si>
    <t>-Տրանսպորտային նյութեր</t>
  </si>
  <si>
    <t>-Տրանսպորտային սարքավորումներ</t>
  </si>
  <si>
    <t>-Աճեցվող ակտիվներ</t>
  </si>
  <si>
    <t>5131</t>
  </si>
  <si>
    <t>Շենքեր և շինությունների կապիտալ վերանորոգում</t>
  </si>
  <si>
    <t>Նախագծահետազոտական ծախսեր</t>
  </si>
  <si>
    <t>-Կոմունալ ծառայություններ</t>
  </si>
  <si>
    <t>-Հատուկ նպատակային և այլ նյութեր</t>
  </si>
  <si>
    <t>Ջրամատակարարաում</t>
  </si>
  <si>
    <t>-Շենքերի և կառույցների ընթացիկ նորոգում և պահպանում</t>
  </si>
  <si>
    <t>-կապիտալ դրամաշնորհներ միջազգային կազմակերպություններին</t>
  </si>
  <si>
    <t>-Այլ ծախսեր</t>
  </si>
  <si>
    <t>-Շենքերի և շինությունների կառուցում</t>
  </si>
  <si>
    <t>Հանրային առողջապահական ծառայություններ</t>
  </si>
  <si>
    <t>-կենցաղային և հանրային սննդի նյութեր</t>
  </si>
  <si>
    <t>-ընթացիկ դրամաշնորհներ պետական և համայնքների ոչ առևտրային կազմակերպություններին</t>
  </si>
  <si>
    <t>հատուկ նպատակային այլ նյութեր</t>
  </si>
  <si>
    <t>- վարչական սարքավորումներ</t>
  </si>
  <si>
    <t>-էներգետիկ ծառայություններ</t>
  </si>
  <si>
    <t>-կենցաղային և հանրային սսնդի նյութեր</t>
  </si>
  <si>
    <t>-Հատուկ նպատակային այլ նյութեր</t>
  </si>
  <si>
    <t>-այլ կապիտալ դրամաշնորհներ</t>
  </si>
  <si>
    <t>-այլ ընթացիկ դրամաշնորհներ</t>
  </si>
  <si>
    <t>-վարչական սարքավորումներ</t>
  </si>
  <si>
    <t>-նախագծահետազոտական ծախսեր</t>
  </si>
  <si>
    <t>-աշխատողների աշխատավարձ</t>
  </si>
  <si>
    <t>- կենցաղային և հանրային սննդի ծառայություններ</t>
  </si>
  <si>
    <t>-Կրթական, մշակութային և սպորտային նպաստներ</t>
  </si>
  <si>
    <t>Քաղաքական կուսակցություններ, հասարակական կազմակերպություններ, արհմիություններ</t>
  </si>
  <si>
    <t>-Նվիրատվություններ այլ շահույթ չհետապնդող կազմակերպությունների</t>
  </si>
  <si>
    <t>-Շենքերի և շինությունների կապիտալ վերանորոգում</t>
  </si>
  <si>
    <t>-ոչ-նյութական հիմնական միջոցներ</t>
  </si>
  <si>
    <t>Ընթացիկ դրամաշնորհներ պետական և համայնքների ոչ առևտրային կազմակերպությունների</t>
  </si>
  <si>
    <t>կապիտալ դրամաշնորհներ պետական և համայնքների ոչ առևտրային կազմակերպությունների</t>
  </si>
  <si>
    <t>պարտադիր վճարներ</t>
  </si>
  <si>
    <t>Ալ նպաստներ բյուջեից</t>
  </si>
  <si>
    <t>-Այլ նպաստներ բյուջեից</t>
  </si>
  <si>
    <t>ä»ï³Ï³Ý µÛáõç»Çó ïñ³Ù³¹ñíáÕ այլ ¹áï³óÇ³Ý»ñ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</si>
  <si>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</si>
  <si>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</si>
  <si>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</si>
  <si>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այդ թվում Ծախսերի վերծանումը՝ ըստ բյուջետային ծախսերի տնտեսագիտական դասակարգման հոդվածի</t>
  </si>
  <si>
    <t xml:space="preserve"> -ä»ï³Ï³Ý Ñ³ïí³ÍÇ ï³ñµ»ñ Ù³Ï³ñ¹³ÏÝ»ñÇ ÏáÕÙÇó ÙÇÙÛ³Ýó ÝÏ³ïÙ³Ùµ ÏÇñ³éíáÕ ïáõÛÅ»ñ</t>
  </si>
  <si>
    <t>-այլ նպաստներ բյուջեից</t>
  </si>
  <si>
    <t xml:space="preserve"> àã ýÇÝ³Ýë³Ï³Ý ³ÏïÇíÝ»ñÇ ûï³ñáõÙÇó Ùáõïù»ñ</t>
  </si>
  <si>
    <t>հողի իրացումից մուտքեր</t>
  </si>
  <si>
    <t>շարժական գույքի իրացումից մուտքեր</t>
  </si>
  <si>
    <t>անշարժ գույքի իրացումից մուտքեր</t>
  </si>
  <si>
    <t xml:space="preserve">î»Õ³Ï³Ý í×³ñÝ»ñ  (ïáÕ13501+ïáÕ13502+ïáÕ13503+ïáÕ13504+ïáÕ13505+ïáÕ13506+ïáÕ13507+ïáÕ13508+ïáÕ13509+ïáÕ13510+ïáÕ13511+ïáÕ13512+ïáÕ13513+ïáÕ13514+ïáÕ13515+ïáÕ13516+ïáÕ13517+ïáÕ13518+ïáÕ13519+ïáÕ13520) </t>
  </si>
  <si>
    <t>ծառայությունների ավելացում</t>
  </si>
  <si>
    <t>համակարգչային տեխնիկայի սպասարկման հետ հապված ավելացել է ծառայություննեի անհրաժեշտությունը</t>
  </si>
  <si>
    <t>իրականացվելու է համայնքային ծառայողների որակավորնան բարձրացում</t>
  </si>
  <si>
    <t>Ծառայությունների քանակի ավելացում</t>
  </si>
  <si>
    <t>Գների ավելացում</t>
  </si>
  <si>
    <t>աղբահանության պարբերականության ավելացում</t>
  </si>
  <si>
    <t xml:space="preserve">2027 թվական </t>
  </si>
  <si>
    <t>,</t>
  </si>
  <si>
    <t>4251</t>
  </si>
  <si>
    <t>Գումարի ավելացումը կանխատեսվում է գանձելիության մակարտալի բարձրացման հաշվին</t>
  </si>
  <si>
    <t>Վարչարարության խստացում</t>
  </si>
  <si>
    <t xml:space="preserve">Աաշխատավարձի աճը պայմանավորված է վարձատրության չափի փոխոխությամբ </t>
  </si>
  <si>
    <t>գումարի ավելացումը պայմանավորված է բոլոր բնակավայրերում գիշերային լուսավորության ցանցի ընդլայնմամբ</t>
  </si>
  <si>
    <t xml:space="preserve">2028 թվական </t>
  </si>
  <si>
    <t>2026թ կանխատեսված և 2025թ. հաստատված բյուջեի տարբերության վերաբերյալ հիմնավորումներ</t>
  </si>
  <si>
    <t>նախատեսվել է մրցույթի արդյունքում  կնքել նոր վարձակալական պայմանագրեր</t>
  </si>
  <si>
    <t>Պլանավորվում է  բնակավայրում հիմնանորոգվող մանկապարտեզներում բացել մեկական խումբ</t>
  </si>
  <si>
    <t>Ինքնակամ շինությունների օրինականացման ժամկետը լրացել է</t>
  </si>
  <si>
    <t xml:space="preserve">պակասուրդի (դեֆիցիտի) ֆինանսավորման շեղումները ըստ աղբյուրների պայմանավորված է նրանով, որ հայտնի չէ տարեսկզբի ազատ մնացորդները 2026 թվականի համար, 2026թ. տարեսկզբին համայնքի բյուջեի առաջին փոփոխությամբ կճշտվեն մնացորդները: Չի նախատեսվում օգտվել վարկերից և փոխատվություններից, չունենք բաժնեմասեր և կապիտալներում այլ մասնակցություններ:  </t>
  </si>
  <si>
    <t>պահանջի նվազում</t>
  </si>
  <si>
    <t>Պակասեցումը պայմանավորված է աղբարկղներյ պահանջի նվազմամբ</t>
  </si>
  <si>
    <t>2026թ այս նախահաշվով նախատեսվել է իրականացնել սուբվենցիոն ծրագիր</t>
  </si>
  <si>
    <t>ակնկալվում է շահառուների ավելացում</t>
  </si>
  <si>
    <t>պահանջի ավելացում</t>
  </si>
  <si>
    <t>2026թ արյ նախահաշվով ծրագիր չի իրականացվելու</t>
  </si>
  <si>
    <t xml:space="preserve"> 2027թ կանխատեսված և 2026թ. հաստատված բյուջեի տարբերություն</t>
  </si>
  <si>
    <t xml:space="preserve">2029 թվական </t>
  </si>
  <si>
    <t>2027թ կանխատեսված և 2026թ. հաստատված բյուջեի տարբերության վերաբերյալ հիմնավորումներ</t>
  </si>
  <si>
    <t>2025 փաստացի</t>
  </si>
  <si>
    <t xml:space="preserve">2026 հաստատված </t>
  </si>
  <si>
    <t xml:space="preserve">ՀՀ համայնքների 2027-2029թթ. միջնաժամկետ ծախսերի ծրագրերի պակացուրդի (դեֆիցիտի) ֆինանսավորումը ըստ աղբյուրների                                                </t>
  </si>
  <si>
    <t>ՀՀ համայնքների միջնաժամկետ ծախսերի ծրագրի 2027-2029թթ. վարչական և ֆոնդային մասերի եկամուտները` ըստ ձևավորման աղբյուրների</t>
  </si>
  <si>
    <t>ՀՀ համայնքների 2027-2029թթ.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</si>
  <si>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>4637</t>
  </si>
  <si>
    <t>2027թ. համար անշարժգույքից գույքային հարկերի պլանավորման համար հիմք են ընդունվել ինչպես հարկման բազաները, այնպես էլ ապառքների և տույժերի գումարմերի գանձելիության մակարդակը</t>
  </si>
  <si>
    <t>Տուրքի այս տեսակների պլանի ավելացումը պայմանավորված է համայնքում շինարարական աշխատանքների ակտիվացմամբ</t>
  </si>
  <si>
    <t xml:space="preserve">2026թ. բյուջեում նախատեսված է նաև 2025թ. հաստատված ծրագրերի սուբվենցիան, որը դեռևս չի վճարվել, իսկ 2027թ. բյուջեում՝ միայն տվյալ տարվա համար հաստատված ծրագրերի սուբվենցիան </t>
  </si>
  <si>
    <t>2026թ. բյուջեի այլ եկամուտներում նախատեսված է նաև աշնանացանի համար պետական բյուջեից տրամադրված աջակցության գումարը</t>
  </si>
  <si>
    <t xml:space="preserve">  Համայնքապետարանը 2025-2026թ.թ..հիմնականում ապահովվել է  վարչական սարքավորումներո, որի պատճառով 2027թ. պակաս գումար է նախատեսվել</t>
  </si>
  <si>
    <t>2027թ այս բաժնով սուբվենցիոն և այլ ծրագրեր չեն նաատեսվել</t>
  </si>
  <si>
    <t xml:space="preserve"> 2025-2026թթ.բարեկարգված պուրակների կահավորման համար ձեռք է բերվել և ձեռք է բերվելու կարուսելներ և այլ գույք, որի համար 2027թ. բյուջեում գումար չի նախատեսվել</t>
  </si>
  <si>
    <t>2027թ այս բաժնով նոր շինարարության իրականացում չի նածատեսվել</t>
  </si>
  <si>
    <t>2026թ. բյուջեի այլ հոդվածով ծախսը վերաբերվում է աշնանացանի համար պետական բյուջեից տրամադրված աջակցության գումարներին</t>
  </si>
  <si>
    <t>Պահանջի և գների ավելացում</t>
  </si>
  <si>
    <t xml:space="preserve">2027 թ. նախատեսվում է սուբվենցիոն ծրագրով իրականացնել 300,0 մյն դրամ գումարի աշխատանքներ </t>
  </si>
  <si>
    <t>Նվազումը պայմանավորված է  այս նախահաշվով 2026թ համեմատությամբ սուբվենցիայի պակասեցմամբ, նաև այն հանգամանքով, որ 2026թ. բյուջեում ներառվէլ է նաև 2025թ. ծրագրով նույն տարում չիրականացված աշխատանքների գումարը;</t>
  </si>
  <si>
    <t>2027թ. Այս նախահաշվով ծրագրեր չեն նախատեսվել</t>
  </si>
  <si>
    <t>Ավելացումը պայմանավորված է սուբվենցիոն ծրագրերով կառուցված լուսավորության ցավցի սպասարկամն և շահագործման ծախսերի ավելացմամբ</t>
  </si>
  <si>
    <t>Ծախսերի ավելացումը պայնանավորված է այս ոլորտի զարգացման պլանավորմամբ</t>
  </si>
  <si>
    <t>Պլանավորվում է բնակավայրում հիմնանորոգվող մանկապարտեզներում բացել նոր խմբեր</t>
  </si>
  <si>
    <t>նոր նախագծերի իրականացում չի պլանավորվել</t>
  </si>
  <si>
    <t>շահառուների թվի ավելացում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</si>
</sst>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5" formatCode="_(* #,##0.00_);_(* \(#,##0.00\);_(* &quot;-&quot;??_);_(@_)"/>
    <numFmt numFmtId="182" formatCode="#,##0.0\ ;\(#,##0.0\)"/>
    <numFmt numFmtId="187" formatCode="#,##0.0"/>
    <numFmt numFmtId="195" formatCode="0.0"/>
  </numFmts>
  <fonts count="14">
    <font>
      <sz val="8"/>
      <name val="Arial Armenian"/>
    </font>
    <font>
      <sz val="8"/>
      <name val="Arial Armenian"/>
      <family val="2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sz val="12"/>
      <name val="Arial LatArm"/>
      <family val="2"/>
    </font>
    <font>
      <i/>
      <sz val="8"/>
      <name val="Arial LatArm"/>
      <family val="2"/>
    </font>
    <font>
      <sz val="10"/>
      <name val="Arial LatArm"/>
      <family val="2"/>
    </font>
    <font>
      <sz val="8"/>
      <name val="Arial Armenian"/>
      <family val="2"/>
      <charset val="204"/>
    </font>
    <font>
      <sz val="12"/>
      <name val="Arial Armenian"/>
      <family val="2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b/>
      <sz val="8"/>
      <name val="Arial Armenian"/>
      <family val="2"/>
      <charset val="204"/>
    </font>
    <font>
      <b/>
      <i/>
      <sz val="8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24" applyNumberFormat="0" applyFill="0" applyProtection="0">
      <alignment horizontal="center" vertical="center"/>
    </xf>
    <xf numFmtId="175" fontId="3" fillId="0" borderId="0" applyFont="0" applyFill="0" applyBorder="0" applyAlignment="0" applyProtection="0"/>
    <xf numFmtId="0" fontId="7" fillId="0" borderId="24" applyNumberFormat="0" applyFill="0" applyProtection="0">
      <alignment horizontal="left" vertical="center" wrapText="1"/>
    </xf>
    <xf numFmtId="0" fontId="3" fillId="0" borderId="0"/>
  </cellStyleXfs>
  <cellXfs count="193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/>
    </xf>
    <xf numFmtId="187" fontId="4" fillId="0" borderId="2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87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87" fontId="4" fillId="0" borderId="2" xfId="0" applyNumberFormat="1" applyFont="1" applyFill="1" applyBorder="1" applyAlignment="1">
      <alignment horizontal="center" vertical="center" wrapText="1"/>
    </xf>
    <xf numFmtId="187" fontId="4" fillId="0" borderId="2" xfId="0" applyNumberFormat="1" applyFont="1" applyFill="1" applyBorder="1" applyAlignment="1">
      <alignment horizontal="center" vertical="center"/>
    </xf>
    <xf numFmtId="182" fontId="4" fillId="0" borderId="0" xfId="0" applyNumberFormat="1" applyFont="1" applyFill="1" applyAlignment="1">
      <alignment horizontal="right" vertical="top"/>
    </xf>
    <xf numFmtId="182" fontId="4" fillId="0" borderId="0" xfId="0" applyNumberFormat="1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82" fontId="5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top"/>
    </xf>
    <xf numFmtId="182" fontId="2" fillId="0" borderId="0" xfId="0" applyNumberFormat="1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187" fontId="1" fillId="0" borderId="0" xfId="0" applyNumberFormat="1" applyFont="1" applyFill="1" applyAlignment="1">
      <alignment horizontal="center" vertical="top"/>
    </xf>
    <xf numFmtId="0" fontId="1" fillId="0" borderId="0" xfId="0" applyFont="1" applyFill="1"/>
    <xf numFmtId="182" fontId="1" fillId="0" borderId="0" xfId="0" applyNumberFormat="1" applyFont="1" applyFill="1" applyAlignment="1">
      <alignment horizontal="right" vertical="top"/>
    </xf>
    <xf numFmtId="0" fontId="4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195" fontId="1" fillId="0" borderId="0" xfId="0" applyNumberFormat="1" applyFont="1" applyFill="1" applyAlignment="1">
      <alignment horizontal="right" vertical="top"/>
    </xf>
    <xf numFmtId="195" fontId="4" fillId="0" borderId="2" xfId="0" applyNumberFormat="1" applyFont="1" applyFill="1" applyBorder="1" applyAlignment="1">
      <alignment horizontal="center" vertical="top"/>
    </xf>
    <xf numFmtId="195" fontId="4" fillId="0" borderId="5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187" fontId="8" fillId="0" borderId="0" xfId="0" applyNumberFormat="1" applyFont="1" applyFill="1" applyAlignment="1">
      <alignment horizontal="center" vertical="top"/>
    </xf>
    <xf numFmtId="182" fontId="8" fillId="0" borderId="0" xfId="0" applyNumberFormat="1" applyFont="1" applyFill="1" applyAlignment="1">
      <alignment horizontal="right" vertical="top"/>
    </xf>
    <xf numFmtId="182" fontId="8" fillId="2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182" fontId="10" fillId="0" borderId="0" xfId="0" applyNumberFormat="1" applyFont="1" applyFill="1" applyAlignment="1">
      <alignment horizontal="right" vertical="top"/>
    </xf>
    <xf numFmtId="182" fontId="10" fillId="0" borderId="0" xfId="0" applyNumberFormat="1" applyFont="1" applyFill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187" fontId="11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187" fontId="10" fillId="0" borderId="2" xfId="0" applyNumberFormat="1" applyFont="1" applyFill="1" applyBorder="1" applyAlignment="1">
      <alignment horizontal="center" vertical="top"/>
    </xf>
    <xf numFmtId="187" fontId="8" fillId="0" borderId="2" xfId="0" applyNumberFormat="1" applyFont="1" applyFill="1" applyBorder="1" applyAlignment="1">
      <alignment vertical="top" wrapText="1"/>
    </xf>
    <xf numFmtId="187" fontId="8" fillId="0" borderId="3" xfId="0" applyNumberFormat="1" applyFont="1" applyFill="1" applyBorder="1" applyAlignment="1">
      <alignment vertical="top" wrapText="1"/>
    </xf>
    <xf numFmtId="187" fontId="10" fillId="0" borderId="3" xfId="0" applyNumberFormat="1" applyFont="1" applyFill="1" applyBorder="1" applyAlignment="1">
      <alignment vertical="top" wrapText="1"/>
    </xf>
    <xf numFmtId="0" fontId="10" fillId="0" borderId="24" xfId="1" applyFont="1" applyFill="1" applyBorder="1" applyAlignment="1">
      <alignment horizontal="center" vertical="top"/>
    </xf>
    <xf numFmtId="0" fontId="10" fillId="0" borderId="24" xfId="3" applyFont="1" applyFill="1" applyBorder="1" applyAlignment="1">
      <alignment horizontal="left" vertical="top" wrapText="1"/>
    </xf>
    <xf numFmtId="187" fontId="8" fillId="0" borderId="6" xfId="0" applyNumberFormat="1" applyFont="1" applyFill="1" applyBorder="1" applyAlignment="1">
      <alignment vertical="top" wrapText="1"/>
    </xf>
    <xf numFmtId="187" fontId="8" fillId="0" borderId="7" xfId="0" applyNumberFormat="1" applyFont="1" applyFill="1" applyBorder="1" applyAlignment="1">
      <alignment vertical="top" wrapText="1"/>
    </xf>
    <xf numFmtId="187" fontId="8" fillId="0" borderId="8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top" wrapText="1"/>
    </xf>
    <xf numFmtId="187" fontId="10" fillId="0" borderId="5" xfId="0" applyNumberFormat="1" applyFont="1" applyFill="1" applyBorder="1" applyAlignment="1">
      <alignment horizontal="center" vertical="top"/>
    </xf>
    <xf numFmtId="187" fontId="8" fillId="0" borderId="10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187" fontId="10" fillId="0" borderId="0" xfId="0" applyNumberFormat="1" applyFont="1" applyFill="1" applyAlignment="1">
      <alignment horizontal="center" vertical="top"/>
    </xf>
    <xf numFmtId="187" fontId="10" fillId="0" borderId="0" xfId="0" applyNumberFormat="1" applyFont="1" applyFill="1" applyAlignment="1">
      <alignment horizontal="right" vertical="top"/>
    </xf>
    <xf numFmtId="187" fontId="10" fillId="2" borderId="0" xfId="0" applyNumberFormat="1" applyFont="1" applyFill="1" applyAlignment="1">
      <alignment horizontal="right" vertical="top"/>
    </xf>
    <xf numFmtId="187" fontId="8" fillId="0" borderId="0" xfId="0" applyNumberFormat="1" applyFont="1" applyFill="1" applyAlignment="1">
      <alignment wrapText="1"/>
    </xf>
    <xf numFmtId="182" fontId="10" fillId="2" borderId="0" xfId="0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center" vertical="top"/>
    </xf>
    <xf numFmtId="182" fontId="8" fillId="0" borderId="0" xfId="0" applyNumberFormat="1" applyFont="1" applyFill="1" applyAlignment="1">
      <alignment horizontal="left" vertical="top" wrapText="1"/>
    </xf>
    <xf numFmtId="187" fontId="8" fillId="0" borderId="0" xfId="0" applyNumberFormat="1" applyFont="1" applyFill="1" applyAlignment="1">
      <alignment horizontal="right" vertical="top"/>
    </xf>
    <xf numFmtId="187" fontId="8" fillId="0" borderId="0" xfId="0" applyNumberFormat="1" applyFont="1" applyFill="1" applyAlignment="1">
      <alignment horizontal="left" wrapText="1"/>
    </xf>
    <xf numFmtId="187" fontId="8" fillId="0" borderId="4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187" fontId="10" fillId="0" borderId="2" xfId="0" applyNumberFormat="1" applyFont="1" applyFill="1" applyBorder="1" applyAlignment="1">
      <alignment horizontal="center" vertical="center"/>
    </xf>
    <xf numFmtId="187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horizontal="center" vertical="top"/>
    </xf>
    <xf numFmtId="187" fontId="10" fillId="0" borderId="3" xfId="0" applyNumberFormat="1" applyFont="1" applyFill="1" applyBorder="1" applyAlignment="1">
      <alignment horizontal="left" vertical="top" wrapText="1"/>
    </xf>
    <xf numFmtId="182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right" vertical="center" wrapText="1"/>
    </xf>
    <xf numFmtId="187" fontId="11" fillId="0" borderId="2" xfId="0" applyNumberFormat="1" applyFont="1" applyFill="1" applyBorder="1" applyAlignment="1">
      <alignment horizontal="center" vertical="center" wrapText="1"/>
    </xf>
    <xf numFmtId="187" fontId="8" fillId="0" borderId="3" xfId="0" applyNumberFormat="1" applyFont="1" applyFill="1" applyBorder="1" applyAlignment="1">
      <alignment horizontal="left" vertical="top" wrapText="1"/>
    </xf>
    <xf numFmtId="182" fontId="10" fillId="0" borderId="2" xfId="0" applyNumberFormat="1" applyFont="1" applyFill="1" applyBorder="1" applyAlignment="1">
      <alignment horizontal="left" vertical="top" wrapText="1"/>
    </xf>
    <xf numFmtId="182" fontId="11" fillId="0" borderId="2" xfId="0" applyNumberFormat="1" applyFont="1" applyFill="1" applyBorder="1" applyAlignment="1">
      <alignment horizontal="left" vertical="center" wrapText="1"/>
    </xf>
    <xf numFmtId="187" fontId="11" fillId="0" borderId="2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top" wrapText="1"/>
    </xf>
    <xf numFmtId="187" fontId="8" fillId="0" borderId="2" xfId="0" applyNumberFormat="1" applyFont="1" applyFill="1" applyBorder="1" applyAlignment="1">
      <alignment horizontal="left" vertical="top" wrapText="1"/>
    </xf>
    <xf numFmtId="182" fontId="11" fillId="0" borderId="2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horizontal="right" vertical="top" wrapText="1"/>
    </xf>
    <xf numFmtId="49" fontId="10" fillId="0" borderId="2" xfId="0" applyNumberFormat="1" applyFont="1" applyFill="1" applyBorder="1" applyAlignment="1">
      <alignment horizontal="left" vertical="center" wrapText="1"/>
    </xf>
    <xf numFmtId="187" fontId="8" fillId="0" borderId="2" xfId="0" applyNumberFormat="1" applyFont="1" applyFill="1" applyBorder="1" applyAlignment="1">
      <alignment horizontal="center" vertical="center"/>
    </xf>
    <xf numFmtId="187" fontId="8" fillId="0" borderId="0" xfId="0" applyNumberFormat="1" applyFont="1" applyFill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top"/>
    </xf>
    <xf numFmtId="49" fontId="11" fillId="0" borderId="2" xfId="0" applyNumberFormat="1" applyFont="1" applyFill="1" applyBorder="1" applyAlignment="1">
      <alignment horizontal="left" vertical="top" wrapText="1"/>
    </xf>
    <xf numFmtId="187" fontId="12" fillId="0" borderId="3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horizontal="left" vertical="top" wrapText="1"/>
    </xf>
    <xf numFmtId="187" fontId="12" fillId="0" borderId="2" xfId="0" applyNumberFormat="1" applyFont="1" applyFill="1" applyBorder="1" applyAlignment="1">
      <alignment horizontal="left" vertical="top" wrapText="1"/>
    </xf>
    <xf numFmtId="187" fontId="10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top"/>
    </xf>
    <xf numFmtId="182" fontId="10" fillId="0" borderId="5" xfId="0" applyNumberFormat="1" applyFont="1" applyFill="1" applyBorder="1" applyAlignment="1">
      <alignment horizontal="left" vertical="top" wrapText="1"/>
    </xf>
    <xf numFmtId="187" fontId="8" fillId="0" borderId="10" xfId="0" applyNumberFormat="1" applyFont="1" applyFill="1" applyBorder="1" applyAlignment="1">
      <alignment horizontal="left" vertical="top" wrapText="1"/>
    </xf>
    <xf numFmtId="187" fontId="10" fillId="0" borderId="2" xfId="0" applyNumberFormat="1" applyFont="1" applyFill="1" applyBorder="1" applyAlignment="1">
      <alignment horizontal="center" vertical="top" wrapText="1"/>
    </xf>
    <xf numFmtId="195" fontId="1" fillId="0" borderId="0" xfId="0" applyNumberFormat="1" applyFont="1" applyFill="1" applyAlignment="1">
      <alignment horizontal="center" vertical="top"/>
    </xf>
    <xf numFmtId="195" fontId="4" fillId="0" borderId="0" xfId="0" applyNumberFormat="1" applyFont="1" applyFill="1" applyAlignment="1">
      <alignment horizontal="center" vertical="top"/>
    </xf>
    <xf numFmtId="195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182" fontId="1" fillId="0" borderId="0" xfId="0" applyNumberFormat="1" applyFont="1" applyFill="1" applyAlignment="1">
      <alignment horizontal="center" vertical="top"/>
    </xf>
    <xf numFmtId="195" fontId="4" fillId="0" borderId="0" xfId="0" applyNumberFormat="1" applyFont="1" applyFill="1" applyAlignment="1">
      <alignment horizontal="right" vertical="top"/>
    </xf>
    <xf numFmtId="195" fontId="4" fillId="0" borderId="2" xfId="0" applyNumberFormat="1" applyFont="1" applyFill="1" applyBorder="1" applyAlignment="1">
      <alignment horizontal="center" vertical="center" wrapText="1"/>
    </xf>
    <xf numFmtId="182" fontId="4" fillId="0" borderId="2" xfId="0" applyNumberFormat="1" applyFont="1" applyFill="1" applyBorder="1" applyAlignment="1">
      <alignment horizontal="right" vertical="top"/>
    </xf>
    <xf numFmtId="187" fontId="11" fillId="0" borderId="2" xfId="0" applyNumberFormat="1" applyFont="1" applyFill="1" applyBorder="1" applyAlignment="1">
      <alignment horizontal="right" vertical="top"/>
    </xf>
    <xf numFmtId="187" fontId="1" fillId="0" borderId="2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82" fontId="10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87" fontId="8" fillId="0" borderId="6" xfId="0" applyNumberFormat="1" applyFont="1" applyFill="1" applyBorder="1" applyAlignment="1">
      <alignment horizontal="center" vertical="top" wrapText="1"/>
    </xf>
    <xf numFmtId="187" fontId="8" fillId="0" borderId="8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187" fontId="8" fillId="0" borderId="7" xfId="0" applyNumberFormat="1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2" fontId="10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95" fontId="4" fillId="0" borderId="11" xfId="0" applyNumberFormat="1" applyFont="1" applyFill="1" applyBorder="1" applyAlignment="1">
      <alignment horizontal="center" vertical="center"/>
    </xf>
    <xf numFmtId="182" fontId="4" fillId="0" borderId="11" xfId="0" applyNumberFormat="1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182" fontId="4" fillId="0" borderId="13" xfId="0" applyNumberFormat="1" applyFont="1" applyFill="1" applyBorder="1" applyAlignment="1">
      <alignment horizontal="center" vertical="center"/>
    </xf>
    <xf numFmtId="182" fontId="4" fillId="0" borderId="14" xfId="0" applyNumberFormat="1" applyFont="1" applyFill="1" applyBorder="1" applyAlignment="1">
      <alignment horizontal="center" vertical="center"/>
    </xf>
    <xf numFmtId="182" fontId="4" fillId="0" borderId="15" xfId="0" applyNumberFormat="1" applyFont="1" applyFill="1" applyBorder="1" applyAlignment="1">
      <alignment horizontal="center" vertical="center"/>
    </xf>
    <xf numFmtId="195" fontId="4" fillId="0" borderId="16" xfId="0" applyNumberFormat="1" applyFont="1" applyFill="1" applyBorder="1" applyAlignment="1">
      <alignment horizontal="center" vertical="center"/>
    </xf>
    <xf numFmtId="195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wrapText="1"/>
    </xf>
    <xf numFmtId="187" fontId="10" fillId="0" borderId="2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82" fontId="10" fillId="0" borderId="2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87" fontId="10" fillId="0" borderId="1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187" fontId="10" fillId="0" borderId="11" xfId="0" applyNumberFormat="1" applyFont="1" applyFill="1" applyBorder="1" applyAlignment="1">
      <alignment horizontal="center" vertical="center"/>
    </xf>
    <xf numFmtId="187" fontId="1" fillId="0" borderId="16" xfId="0" applyNumberFormat="1" applyFont="1" applyFill="1" applyBorder="1" applyAlignment="1">
      <alignment horizontal="left" vertical="top" wrapText="1"/>
    </xf>
    <xf numFmtId="187" fontId="1" fillId="0" borderId="21" xfId="0" applyNumberFormat="1" applyFont="1" applyFill="1" applyBorder="1" applyAlignment="1">
      <alignment horizontal="left" vertical="top" wrapText="1"/>
    </xf>
    <xf numFmtId="187" fontId="1" fillId="0" borderId="17" xfId="0" applyNumberFormat="1" applyFont="1" applyFill="1" applyBorder="1" applyAlignment="1">
      <alignment horizontal="left" vertical="top" wrapText="1"/>
    </xf>
    <xf numFmtId="187" fontId="8" fillId="0" borderId="16" xfId="0" applyNumberFormat="1" applyFont="1" applyFill="1" applyBorder="1" applyAlignment="1">
      <alignment horizontal="left" vertical="top" wrapText="1"/>
    </xf>
    <xf numFmtId="187" fontId="8" fillId="0" borderId="17" xfId="0" applyNumberFormat="1" applyFont="1" applyFill="1" applyBorder="1" applyAlignment="1">
      <alignment horizontal="left" vertical="top" wrapText="1"/>
    </xf>
    <xf numFmtId="187" fontId="8" fillId="0" borderId="22" xfId="0" applyNumberFormat="1" applyFont="1" applyFill="1" applyBorder="1" applyAlignment="1">
      <alignment horizontal="left" vertical="top" wrapText="1"/>
    </xf>
    <xf numFmtId="187" fontId="8" fillId="0" borderId="23" xfId="0" applyNumberFormat="1" applyFont="1" applyFill="1" applyBorder="1" applyAlignment="1">
      <alignment horizontal="left" vertical="top" wrapText="1"/>
    </xf>
    <xf numFmtId="187" fontId="8" fillId="0" borderId="21" xfId="0" applyNumberFormat="1" applyFont="1" applyFill="1" applyBorder="1" applyAlignment="1">
      <alignment horizontal="left" vertical="top" wrapText="1"/>
    </xf>
    <xf numFmtId="187" fontId="8" fillId="0" borderId="6" xfId="0" applyNumberFormat="1" applyFont="1" applyFill="1" applyBorder="1" applyAlignment="1">
      <alignment horizontal="left" vertical="top" wrapText="1"/>
    </xf>
    <xf numFmtId="187" fontId="8" fillId="0" borderId="8" xfId="0" applyNumberFormat="1" applyFont="1" applyFill="1" applyBorder="1" applyAlignment="1">
      <alignment horizontal="left" vertical="top" wrapText="1"/>
    </xf>
    <xf numFmtId="187" fontId="1" fillId="0" borderId="6" xfId="0" applyNumberFormat="1" applyFont="1" applyFill="1" applyBorder="1" applyAlignment="1">
      <alignment horizontal="left" vertical="top" wrapText="1"/>
    </xf>
    <xf numFmtId="187" fontId="1" fillId="0" borderId="7" xfId="0" applyNumberFormat="1" applyFont="1" applyFill="1" applyBorder="1" applyAlignment="1">
      <alignment horizontal="left" vertical="top" wrapText="1"/>
    </xf>
    <xf numFmtId="187" fontId="1" fillId="0" borderId="8" xfId="0" applyNumberFormat="1" applyFont="1" applyFill="1" applyBorder="1" applyAlignment="1">
      <alignment horizontal="left" vertical="top" wrapText="1"/>
    </xf>
    <xf numFmtId="187" fontId="8" fillId="0" borderId="7" xfId="0" applyNumberFormat="1" applyFont="1" applyFill="1" applyBorder="1" applyAlignment="1">
      <alignment horizontal="left" vertical="top" wrapText="1"/>
    </xf>
  </cellXfs>
  <cellStyles count="5">
    <cellStyle name="cntr_arm10_Bord_900" xfId="1"/>
    <cellStyle name="Comma 2" xfId="2"/>
    <cellStyle name="left_arm10_BordWW_900" xfId="3"/>
    <cellStyle name="Normal 3" xfId="4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tabSelected="1" zoomScale="110" zoomScaleNormal="110" workbookViewId="0">
      <pane xSplit="3" topLeftCell="D1" activePane="topRight" state="frozen"/>
      <selection pane="topRight" activeCell="E1" sqref="E1"/>
    </sheetView>
  </sheetViews>
  <sheetFormatPr defaultRowHeight="10.5"/>
  <cols>
    <col min="1" max="1" width="12.1640625" style="30" customWidth="1"/>
    <col min="2" max="2" width="47.5" style="31" customWidth="1"/>
    <col min="3" max="3" width="10.6640625" style="32" customWidth="1"/>
    <col min="4" max="4" width="15" style="30" customWidth="1"/>
    <col min="5" max="7" width="14.33203125" style="30" customWidth="1"/>
    <col min="8" max="8" width="15.6640625" style="30" customWidth="1"/>
    <col min="9" max="9" width="16.33203125" style="30" customWidth="1"/>
    <col min="10" max="12" width="17" style="34" customWidth="1"/>
    <col min="13" max="15" width="13.1640625" style="35" customWidth="1"/>
    <col min="16" max="16" width="19.5" style="34" customWidth="1"/>
    <col min="17" max="18" width="14.33203125" style="34" customWidth="1"/>
    <col min="19" max="19" width="12.83203125" style="34" customWidth="1"/>
    <col min="20" max="21" width="13.5" style="34" customWidth="1"/>
    <col min="22" max="22" width="37.33203125" style="36" customWidth="1"/>
    <col min="23" max="16384" width="9.33203125" style="37"/>
  </cols>
  <sheetData>
    <row r="1" spans="1:23">
      <c r="E1" s="33"/>
      <c r="M1" s="34"/>
      <c r="N1" s="34"/>
      <c r="O1" s="34"/>
    </row>
    <row r="2" spans="1:23" ht="15">
      <c r="A2" s="133" t="s">
        <v>547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3" ht="21" customHeight="1" thickBot="1">
      <c r="E3" s="33"/>
      <c r="M3" s="34"/>
      <c r="N3" s="34"/>
      <c r="O3" s="34"/>
      <c r="S3" s="38"/>
      <c r="V3" s="39" t="s">
        <v>0</v>
      </c>
    </row>
    <row r="4" spans="1:23" ht="21.75" customHeight="1">
      <c r="A4" s="136" t="s">
        <v>1</v>
      </c>
      <c r="B4" s="144" t="s">
        <v>2</v>
      </c>
      <c r="C4" s="138" t="s">
        <v>3</v>
      </c>
      <c r="D4" s="135" t="s">
        <v>544</v>
      </c>
      <c r="E4" s="135"/>
      <c r="F4" s="135"/>
      <c r="G4" s="135" t="s">
        <v>545</v>
      </c>
      <c r="H4" s="135"/>
      <c r="I4" s="135"/>
      <c r="J4" s="135" t="s">
        <v>522</v>
      </c>
      <c r="K4" s="135"/>
      <c r="L4" s="135"/>
      <c r="M4" s="146" t="s">
        <v>541</v>
      </c>
      <c r="N4" s="146"/>
      <c r="O4" s="146"/>
      <c r="P4" s="135" t="s">
        <v>529</v>
      </c>
      <c r="Q4" s="135"/>
      <c r="R4" s="135"/>
      <c r="S4" s="135" t="s">
        <v>542</v>
      </c>
      <c r="T4" s="135"/>
      <c r="U4" s="135"/>
      <c r="V4" s="40" t="s">
        <v>441</v>
      </c>
    </row>
    <row r="5" spans="1:23" ht="21" customHeight="1">
      <c r="A5" s="137"/>
      <c r="B5" s="145"/>
      <c r="C5" s="139"/>
      <c r="D5" s="134" t="s">
        <v>4</v>
      </c>
      <c r="E5" s="134" t="s">
        <v>5</v>
      </c>
      <c r="F5" s="134"/>
      <c r="G5" s="134" t="s">
        <v>4</v>
      </c>
      <c r="H5" s="134" t="s">
        <v>5</v>
      </c>
      <c r="I5" s="134"/>
      <c r="J5" s="134" t="s">
        <v>4</v>
      </c>
      <c r="K5" s="134" t="s">
        <v>5</v>
      </c>
      <c r="L5" s="134"/>
      <c r="M5" s="134" t="s">
        <v>4</v>
      </c>
      <c r="N5" s="134" t="s">
        <v>5</v>
      </c>
      <c r="O5" s="134"/>
      <c r="P5" s="134" t="s">
        <v>4</v>
      </c>
      <c r="Q5" s="134" t="s">
        <v>5</v>
      </c>
      <c r="R5" s="134"/>
      <c r="S5" s="134" t="s">
        <v>4</v>
      </c>
      <c r="T5" s="134" t="s">
        <v>5</v>
      </c>
      <c r="U5" s="134"/>
      <c r="V5" s="142" t="s">
        <v>543</v>
      </c>
    </row>
    <row r="6" spans="1:23" ht="33" customHeight="1">
      <c r="A6" s="137"/>
      <c r="B6" s="145"/>
      <c r="C6" s="139"/>
      <c r="D6" s="134"/>
      <c r="E6" s="43" t="s">
        <v>6</v>
      </c>
      <c r="F6" s="43" t="s">
        <v>7</v>
      </c>
      <c r="G6" s="134"/>
      <c r="H6" s="43" t="s">
        <v>6</v>
      </c>
      <c r="I6" s="43" t="s">
        <v>7</v>
      </c>
      <c r="J6" s="134"/>
      <c r="K6" s="43" t="s">
        <v>6</v>
      </c>
      <c r="L6" s="43" t="s">
        <v>7</v>
      </c>
      <c r="M6" s="134"/>
      <c r="N6" s="43" t="s">
        <v>6</v>
      </c>
      <c r="O6" s="43" t="s">
        <v>7</v>
      </c>
      <c r="P6" s="134"/>
      <c r="Q6" s="43" t="s">
        <v>6</v>
      </c>
      <c r="R6" s="43" t="s">
        <v>7</v>
      </c>
      <c r="S6" s="134"/>
      <c r="T6" s="43" t="s">
        <v>6</v>
      </c>
      <c r="U6" s="43" t="s">
        <v>7</v>
      </c>
      <c r="V6" s="142"/>
    </row>
    <row r="7" spans="1:23" s="45" customFormat="1" ht="23.25" customHeight="1">
      <c r="A7" s="44">
        <v>1</v>
      </c>
      <c r="B7" s="42">
        <v>2</v>
      </c>
      <c r="C7" s="43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42">
        <v>10</v>
      </c>
      <c r="K7" s="42">
        <v>11</v>
      </c>
      <c r="L7" s="42">
        <v>12</v>
      </c>
      <c r="M7" s="42">
        <v>13</v>
      </c>
      <c r="N7" s="42">
        <v>14</v>
      </c>
      <c r="O7" s="42">
        <v>15</v>
      </c>
      <c r="P7" s="42">
        <v>16</v>
      </c>
      <c r="Q7" s="42">
        <v>17</v>
      </c>
      <c r="R7" s="42">
        <v>18</v>
      </c>
      <c r="S7" s="42">
        <v>19</v>
      </c>
      <c r="T7" s="42">
        <v>20</v>
      </c>
      <c r="U7" s="42">
        <v>21</v>
      </c>
      <c r="V7" s="43">
        <v>22</v>
      </c>
    </row>
    <row r="8" spans="1:23" s="51" customFormat="1" ht="22.5" customHeight="1">
      <c r="A8" s="46" t="s">
        <v>8</v>
      </c>
      <c r="B8" s="47" t="s">
        <v>9</v>
      </c>
      <c r="C8" s="48" t="s">
        <v>10</v>
      </c>
      <c r="D8" s="49">
        <f>+E8+F8-F107</f>
        <v>699414</v>
      </c>
      <c r="E8" s="49">
        <f>+E10+E44+E62</f>
        <v>580156.69999999995</v>
      </c>
      <c r="F8" s="49">
        <f>+F10+F44+F62</f>
        <v>158257.29999999999</v>
      </c>
      <c r="G8" s="49">
        <f>+H8+I8-I107</f>
        <v>1042716.7</v>
      </c>
      <c r="H8" s="49">
        <f>+H10+H44+H62</f>
        <v>458838.7</v>
      </c>
      <c r="I8" s="49">
        <f>+I10+I44+I62</f>
        <v>660431.30000000005</v>
      </c>
      <c r="J8" s="49">
        <f>+K8+L8-L107</f>
        <v>789400</v>
      </c>
      <c r="K8" s="49">
        <f>+K10+K44+K62</f>
        <v>429400</v>
      </c>
      <c r="L8" s="49">
        <f>+L10+L44+L62</f>
        <v>453300</v>
      </c>
      <c r="M8" s="131">
        <f>+J8-G8</f>
        <v>-253316.69999999995</v>
      </c>
      <c r="N8" s="131">
        <f>+K8-H8</f>
        <v>-29438.700000000012</v>
      </c>
      <c r="O8" s="131">
        <f t="shared" ref="N8:O23" si="0">+L8-I8</f>
        <v>-207131.30000000005</v>
      </c>
      <c r="P8" s="49">
        <f>+Q8+R8-R107</f>
        <v>825330</v>
      </c>
      <c r="Q8" s="49">
        <f>+Q10+Q44+Q62</f>
        <v>465330</v>
      </c>
      <c r="R8" s="49">
        <f>+R10+R44+R62</f>
        <v>469500</v>
      </c>
      <c r="S8" s="49">
        <f>+T8+U8-U107</f>
        <v>864550</v>
      </c>
      <c r="T8" s="49">
        <f>+T10+T44+T62</f>
        <v>504550</v>
      </c>
      <c r="U8" s="49">
        <f>+U10+U44+U62</f>
        <v>489000</v>
      </c>
      <c r="V8" s="50"/>
    </row>
    <row r="9" spans="1:23" s="51" customFormat="1" ht="16.5" customHeight="1">
      <c r="A9" s="52"/>
      <c r="B9" s="53" t="s">
        <v>5</v>
      </c>
      <c r="C9" s="54"/>
      <c r="D9" s="49">
        <f t="shared" ref="D9:D61" si="1">+E9+F9</f>
        <v>0</v>
      </c>
      <c r="E9" s="55"/>
      <c r="F9" s="55"/>
      <c r="G9" s="49">
        <f t="shared" ref="G9:G72" si="2">+H9+I9</f>
        <v>0</v>
      </c>
      <c r="H9" s="55"/>
      <c r="I9" s="55"/>
      <c r="J9" s="49">
        <f t="shared" ref="J9:J61" si="3">+K9+L9</f>
        <v>0</v>
      </c>
      <c r="K9" s="55"/>
      <c r="L9" s="55"/>
      <c r="M9" s="131">
        <f t="shared" ref="M9:O72" si="4">+J9-G9</f>
        <v>0</v>
      </c>
      <c r="N9" s="131">
        <f t="shared" si="0"/>
        <v>0</v>
      </c>
      <c r="O9" s="131">
        <f t="shared" si="0"/>
        <v>0</v>
      </c>
      <c r="P9" s="49">
        <f t="shared" ref="P9:P61" si="5">+Q9+R9</f>
        <v>0</v>
      </c>
      <c r="Q9" s="55"/>
      <c r="R9" s="55"/>
      <c r="S9" s="49">
        <f t="shared" ref="S9:S61" si="6">+T9+U9</f>
        <v>0</v>
      </c>
      <c r="T9" s="55"/>
      <c r="U9" s="55"/>
      <c r="V9" s="56"/>
    </row>
    <row r="10" spans="1:23" s="51" customFormat="1" ht="32.25" customHeight="1">
      <c r="A10" s="46" t="s">
        <v>11</v>
      </c>
      <c r="B10" s="47" t="s">
        <v>12</v>
      </c>
      <c r="C10" s="48" t="s">
        <v>13</v>
      </c>
      <c r="D10" s="49">
        <f t="shared" si="1"/>
        <v>77420.399999999994</v>
      </c>
      <c r="E10" s="49">
        <f>+E12+E17+E20</f>
        <v>77420.399999999994</v>
      </c>
      <c r="F10" s="49"/>
      <c r="G10" s="49">
        <f t="shared" si="2"/>
        <v>68662.700000000012</v>
      </c>
      <c r="H10" s="49">
        <f>+H12+H17+H20</f>
        <v>68662.700000000012</v>
      </c>
      <c r="I10" s="49"/>
      <c r="J10" s="49">
        <f t="shared" si="3"/>
        <v>70486</v>
      </c>
      <c r="K10" s="49">
        <f>+K12+K17+K20</f>
        <v>70486</v>
      </c>
      <c r="L10" s="49"/>
      <c r="M10" s="131">
        <f t="shared" si="4"/>
        <v>1823.2999999999884</v>
      </c>
      <c r="N10" s="131">
        <f>+K10-H10</f>
        <v>1823.2999999999884</v>
      </c>
      <c r="O10" s="131">
        <f t="shared" si="0"/>
        <v>0</v>
      </c>
      <c r="P10" s="49">
        <f t="shared" si="5"/>
        <v>71800</v>
      </c>
      <c r="Q10" s="49">
        <f>+Q12+Q17+Q20</f>
        <v>71800</v>
      </c>
      <c r="R10" s="49"/>
      <c r="S10" s="49">
        <f t="shared" si="6"/>
        <v>73850</v>
      </c>
      <c r="T10" s="49">
        <f>+T12+T17+T20</f>
        <v>73850</v>
      </c>
      <c r="U10" s="49"/>
      <c r="V10" s="57"/>
    </row>
    <row r="11" spans="1:23" s="51" customFormat="1" ht="19.5" customHeight="1">
      <c r="A11" s="52"/>
      <c r="B11" s="53" t="s">
        <v>5</v>
      </c>
      <c r="C11" s="54"/>
      <c r="D11" s="49">
        <f t="shared" si="1"/>
        <v>0</v>
      </c>
      <c r="E11" s="55"/>
      <c r="F11" s="55"/>
      <c r="G11" s="49">
        <f t="shared" si="2"/>
        <v>0</v>
      </c>
      <c r="H11" s="55"/>
      <c r="I11" s="55"/>
      <c r="J11" s="49">
        <f t="shared" si="3"/>
        <v>0</v>
      </c>
      <c r="K11" s="55"/>
      <c r="L11" s="55"/>
      <c r="M11" s="131">
        <f t="shared" si="4"/>
        <v>0</v>
      </c>
      <c r="N11" s="131">
        <f t="shared" si="0"/>
        <v>0</v>
      </c>
      <c r="O11" s="131">
        <f t="shared" si="0"/>
        <v>0</v>
      </c>
      <c r="P11" s="49">
        <f t="shared" si="5"/>
        <v>0</v>
      </c>
      <c r="Q11" s="55"/>
      <c r="R11" s="55"/>
      <c r="S11" s="49">
        <f t="shared" si="6"/>
        <v>0</v>
      </c>
      <c r="T11" s="55"/>
      <c r="U11" s="55"/>
      <c r="V11" s="57"/>
    </row>
    <row r="12" spans="1:23" s="51" customFormat="1" ht="31.5" customHeight="1">
      <c r="A12" s="46" t="s">
        <v>14</v>
      </c>
      <c r="B12" s="47" t="s">
        <v>15</v>
      </c>
      <c r="C12" s="48" t="s">
        <v>16</v>
      </c>
      <c r="D12" s="49">
        <f>+E12+F12</f>
        <v>52359.200000000004</v>
      </c>
      <c r="E12" s="49">
        <f>SUM(E14:E16)</f>
        <v>52359.200000000004</v>
      </c>
      <c r="F12" s="49"/>
      <c r="G12" s="49">
        <f>+H12+I12</f>
        <v>39517.800000000003</v>
      </c>
      <c r="H12" s="49">
        <f>SUM(H14:H16)</f>
        <v>39517.800000000003</v>
      </c>
      <c r="I12" s="49"/>
      <c r="J12" s="49">
        <f t="shared" si="3"/>
        <v>41050</v>
      </c>
      <c r="K12" s="49">
        <f>SUM(K14:K16)</f>
        <v>41050</v>
      </c>
      <c r="L12" s="49"/>
      <c r="M12" s="131">
        <f t="shared" si="4"/>
        <v>1532.1999999999971</v>
      </c>
      <c r="N12" s="131">
        <f t="shared" si="0"/>
        <v>1532.1999999999971</v>
      </c>
      <c r="O12" s="131">
        <f t="shared" si="0"/>
        <v>0</v>
      </c>
      <c r="P12" s="49">
        <f t="shared" si="5"/>
        <v>42240</v>
      </c>
      <c r="Q12" s="49">
        <f>SUM(Q14:Q16)</f>
        <v>42240</v>
      </c>
      <c r="R12" s="49"/>
      <c r="S12" s="49">
        <f t="shared" si="6"/>
        <v>44240</v>
      </c>
      <c r="T12" s="49">
        <f>SUM(T14:T16)</f>
        <v>44240</v>
      </c>
      <c r="U12" s="49"/>
      <c r="V12" s="140" t="s">
        <v>550</v>
      </c>
      <c r="W12" s="51">
        <v>780</v>
      </c>
    </row>
    <row r="13" spans="1:23" s="51" customFormat="1" ht="12.75" customHeight="1">
      <c r="A13" s="52"/>
      <c r="B13" s="53" t="s">
        <v>5</v>
      </c>
      <c r="C13" s="54"/>
      <c r="D13" s="49"/>
      <c r="E13" s="55"/>
      <c r="F13" s="55"/>
      <c r="G13" s="49"/>
      <c r="H13" s="55"/>
      <c r="I13" s="55"/>
      <c r="J13" s="49"/>
      <c r="K13" s="55"/>
      <c r="L13" s="55"/>
      <c r="M13" s="131"/>
      <c r="N13" s="131"/>
      <c r="O13" s="131"/>
      <c r="P13" s="49"/>
      <c r="Q13" s="55"/>
      <c r="R13" s="55"/>
      <c r="S13" s="49"/>
      <c r="T13" s="55"/>
      <c r="U13" s="55"/>
      <c r="V13" s="143"/>
    </row>
    <row r="14" spans="1:23" s="51" customFormat="1" ht="24.75" customHeight="1">
      <c r="A14" s="52" t="s">
        <v>17</v>
      </c>
      <c r="B14" s="53" t="s">
        <v>18</v>
      </c>
      <c r="C14" s="54" t="s">
        <v>10</v>
      </c>
      <c r="D14" s="49">
        <f t="shared" si="1"/>
        <v>90</v>
      </c>
      <c r="E14" s="55">
        <v>90</v>
      </c>
      <c r="F14" s="55"/>
      <c r="G14" s="49">
        <f t="shared" si="2"/>
        <v>50</v>
      </c>
      <c r="H14" s="55">
        <v>50</v>
      </c>
      <c r="I14" s="55"/>
      <c r="J14" s="49">
        <f t="shared" si="3"/>
        <v>50</v>
      </c>
      <c r="K14" s="55">
        <v>50</v>
      </c>
      <c r="L14" s="55"/>
      <c r="M14" s="131">
        <f t="shared" si="4"/>
        <v>0</v>
      </c>
      <c r="N14" s="131">
        <f t="shared" si="0"/>
        <v>0</v>
      </c>
      <c r="O14" s="131">
        <f t="shared" si="0"/>
        <v>0</v>
      </c>
      <c r="P14" s="49">
        <f t="shared" si="5"/>
        <v>40</v>
      </c>
      <c r="Q14" s="55">
        <v>40</v>
      </c>
      <c r="R14" s="55"/>
      <c r="S14" s="49">
        <f t="shared" si="6"/>
        <v>40</v>
      </c>
      <c r="T14" s="55">
        <v>40</v>
      </c>
      <c r="U14" s="55"/>
      <c r="V14" s="143"/>
    </row>
    <row r="15" spans="1:23" s="51" customFormat="1" ht="39" customHeight="1">
      <c r="A15" s="52" t="s">
        <v>19</v>
      </c>
      <c r="B15" s="53" t="s">
        <v>20</v>
      </c>
      <c r="C15" s="54" t="s">
        <v>10</v>
      </c>
      <c r="D15" s="49">
        <f t="shared" si="1"/>
        <v>14233.4</v>
      </c>
      <c r="E15" s="55">
        <v>14233.4</v>
      </c>
      <c r="F15" s="55"/>
      <c r="G15" s="49">
        <f t="shared" si="2"/>
        <v>3250</v>
      </c>
      <c r="H15" s="55">
        <v>3250</v>
      </c>
      <c r="I15" s="55"/>
      <c r="J15" s="49">
        <f t="shared" si="3"/>
        <v>4000</v>
      </c>
      <c r="K15" s="55">
        <v>4000</v>
      </c>
      <c r="L15" s="55"/>
      <c r="M15" s="131">
        <f t="shared" si="4"/>
        <v>750</v>
      </c>
      <c r="N15" s="131">
        <f t="shared" si="0"/>
        <v>750</v>
      </c>
      <c r="O15" s="131">
        <f t="shared" si="0"/>
        <v>0</v>
      </c>
      <c r="P15" s="49">
        <f t="shared" si="5"/>
        <v>4200</v>
      </c>
      <c r="Q15" s="55">
        <v>4200</v>
      </c>
      <c r="R15" s="55"/>
      <c r="S15" s="49">
        <f t="shared" si="6"/>
        <v>4200</v>
      </c>
      <c r="T15" s="55">
        <v>4200</v>
      </c>
      <c r="U15" s="55"/>
      <c r="V15" s="143"/>
    </row>
    <row r="16" spans="1:23" s="51" customFormat="1" ht="81" customHeight="1">
      <c r="A16" s="52" t="s">
        <v>21</v>
      </c>
      <c r="B16" s="53" t="s">
        <v>22</v>
      </c>
      <c r="C16" s="54" t="s">
        <v>10</v>
      </c>
      <c r="D16" s="49">
        <f t="shared" si="1"/>
        <v>38035.800000000003</v>
      </c>
      <c r="E16" s="55">
        <v>38035.800000000003</v>
      </c>
      <c r="F16" s="55"/>
      <c r="G16" s="49">
        <f t="shared" si="2"/>
        <v>36217.800000000003</v>
      </c>
      <c r="H16" s="55">
        <v>36217.800000000003</v>
      </c>
      <c r="I16" s="55"/>
      <c r="J16" s="49">
        <f t="shared" si="3"/>
        <v>37000</v>
      </c>
      <c r="K16" s="55">
        <v>37000</v>
      </c>
      <c r="L16" s="55"/>
      <c r="M16" s="131">
        <f t="shared" si="4"/>
        <v>782.19999999999709</v>
      </c>
      <c r="N16" s="131">
        <f t="shared" si="0"/>
        <v>782.19999999999709</v>
      </c>
      <c r="O16" s="131">
        <f t="shared" si="0"/>
        <v>0</v>
      </c>
      <c r="P16" s="49">
        <f t="shared" si="5"/>
        <v>38000</v>
      </c>
      <c r="Q16" s="55">
        <v>38000</v>
      </c>
      <c r="R16" s="55"/>
      <c r="S16" s="49">
        <f t="shared" si="6"/>
        <v>40000</v>
      </c>
      <c r="T16" s="55">
        <v>40000</v>
      </c>
      <c r="U16" s="55"/>
      <c r="V16" s="141"/>
    </row>
    <row r="17" spans="1:22" s="51" customFormat="1" ht="19.5" customHeight="1">
      <c r="A17" s="46" t="s">
        <v>23</v>
      </c>
      <c r="B17" s="47" t="s">
        <v>24</v>
      </c>
      <c r="C17" s="48" t="s">
        <v>25</v>
      </c>
      <c r="D17" s="49">
        <f t="shared" si="1"/>
        <v>24439.8</v>
      </c>
      <c r="E17" s="49">
        <f>+E19</f>
        <v>24439.8</v>
      </c>
      <c r="F17" s="49"/>
      <c r="G17" s="49">
        <f t="shared" si="2"/>
        <v>28534.9</v>
      </c>
      <c r="H17" s="49">
        <f>+H19</f>
        <v>28534.9</v>
      </c>
      <c r="I17" s="49"/>
      <c r="J17" s="49">
        <f t="shared" si="3"/>
        <v>28600</v>
      </c>
      <c r="K17" s="49">
        <f>+K19</f>
        <v>28600</v>
      </c>
      <c r="L17" s="49"/>
      <c r="M17" s="131">
        <f t="shared" si="4"/>
        <v>65.099999999998545</v>
      </c>
      <c r="N17" s="131">
        <f t="shared" si="0"/>
        <v>65.099999999998545</v>
      </c>
      <c r="O17" s="131">
        <f t="shared" si="0"/>
        <v>0</v>
      </c>
      <c r="P17" s="49">
        <f t="shared" si="5"/>
        <v>28700</v>
      </c>
      <c r="Q17" s="49">
        <f>+Q19</f>
        <v>28700</v>
      </c>
      <c r="R17" s="49"/>
      <c r="S17" s="49">
        <f t="shared" si="6"/>
        <v>28700</v>
      </c>
      <c r="T17" s="49">
        <f>+T19</f>
        <v>28700</v>
      </c>
      <c r="U17" s="49"/>
      <c r="V17" s="57"/>
    </row>
    <row r="18" spans="1:22" s="51" customFormat="1" ht="16.5" customHeight="1">
      <c r="A18" s="52"/>
      <c r="B18" s="53" t="s">
        <v>5</v>
      </c>
      <c r="C18" s="54"/>
      <c r="D18" s="49">
        <f t="shared" si="1"/>
        <v>0</v>
      </c>
      <c r="E18" s="55"/>
      <c r="F18" s="55"/>
      <c r="G18" s="49">
        <f t="shared" si="2"/>
        <v>0</v>
      </c>
      <c r="H18" s="55"/>
      <c r="I18" s="55"/>
      <c r="J18" s="49">
        <f t="shared" si="3"/>
        <v>0</v>
      </c>
      <c r="K18" s="55"/>
      <c r="L18" s="55"/>
      <c r="M18" s="131">
        <f t="shared" si="4"/>
        <v>0</v>
      </c>
      <c r="N18" s="131">
        <f t="shared" si="0"/>
        <v>0</v>
      </c>
      <c r="O18" s="131">
        <f t="shared" si="0"/>
        <v>0</v>
      </c>
      <c r="P18" s="49">
        <f t="shared" si="5"/>
        <v>0</v>
      </c>
      <c r="Q18" s="55"/>
      <c r="R18" s="55"/>
      <c r="S18" s="49">
        <f t="shared" si="6"/>
        <v>0</v>
      </c>
      <c r="T18" s="55"/>
      <c r="U18" s="55"/>
      <c r="V18" s="57"/>
    </row>
    <row r="19" spans="1:22" s="51" customFormat="1" ht="36.75" customHeight="1">
      <c r="A19" s="52" t="s">
        <v>26</v>
      </c>
      <c r="B19" s="53" t="s">
        <v>27</v>
      </c>
      <c r="C19" s="54" t="s">
        <v>10</v>
      </c>
      <c r="D19" s="49">
        <f t="shared" si="1"/>
        <v>24439.8</v>
      </c>
      <c r="E19" s="55">
        <v>24439.8</v>
      </c>
      <c r="F19" s="55"/>
      <c r="G19" s="49">
        <f t="shared" si="2"/>
        <v>28534.9</v>
      </c>
      <c r="H19" s="55">
        <v>28534.9</v>
      </c>
      <c r="I19" s="55"/>
      <c r="J19" s="49">
        <f t="shared" si="3"/>
        <v>28600</v>
      </c>
      <c r="K19" s="55">
        <v>28600</v>
      </c>
      <c r="L19" s="55"/>
      <c r="M19" s="131">
        <f t="shared" si="4"/>
        <v>65.099999999998545</v>
      </c>
      <c r="N19" s="131">
        <f t="shared" si="0"/>
        <v>65.099999999998545</v>
      </c>
      <c r="O19" s="131">
        <f t="shared" si="0"/>
        <v>0</v>
      </c>
      <c r="P19" s="49">
        <f t="shared" si="5"/>
        <v>28700</v>
      </c>
      <c r="Q19" s="55">
        <v>28700</v>
      </c>
      <c r="R19" s="55"/>
      <c r="S19" s="49">
        <f t="shared" si="6"/>
        <v>28700</v>
      </c>
      <c r="T19" s="55">
        <v>28700</v>
      </c>
      <c r="U19" s="55"/>
      <c r="V19" s="57"/>
    </row>
    <row r="20" spans="1:22" s="51" customFormat="1" ht="47.25" customHeight="1">
      <c r="A20" s="46" t="s">
        <v>28</v>
      </c>
      <c r="B20" s="47" t="s">
        <v>29</v>
      </c>
      <c r="C20" s="48" t="s">
        <v>30</v>
      </c>
      <c r="D20" s="49">
        <f t="shared" si="1"/>
        <v>621.4</v>
      </c>
      <c r="E20" s="49">
        <f>SUM(E22:E39)</f>
        <v>621.4</v>
      </c>
      <c r="F20" s="49"/>
      <c r="G20" s="49">
        <f t="shared" si="2"/>
        <v>610</v>
      </c>
      <c r="H20" s="49">
        <f>SUM(H22:H39)</f>
        <v>610</v>
      </c>
      <c r="I20" s="49"/>
      <c r="J20" s="49">
        <f>+K20+L20</f>
        <v>836</v>
      </c>
      <c r="K20" s="49">
        <f>SUM(K22:K39)</f>
        <v>836</v>
      </c>
      <c r="L20" s="49"/>
      <c r="M20" s="131">
        <f t="shared" si="4"/>
        <v>226</v>
      </c>
      <c r="N20" s="131">
        <f t="shared" si="0"/>
        <v>226</v>
      </c>
      <c r="O20" s="131">
        <f t="shared" si="0"/>
        <v>0</v>
      </c>
      <c r="P20" s="49">
        <f t="shared" si="5"/>
        <v>860</v>
      </c>
      <c r="Q20" s="49">
        <f>SUM(Q22:Q39)</f>
        <v>860</v>
      </c>
      <c r="R20" s="49"/>
      <c r="S20" s="49">
        <f t="shared" si="6"/>
        <v>910</v>
      </c>
      <c r="T20" s="49">
        <f>SUM(T22:T39)</f>
        <v>910</v>
      </c>
      <c r="U20" s="49"/>
      <c r="V20" s="57"/>
    </row>
    <row r="21" spans="1:22" s="51" customFormat="1" ht="12.75" customHeight="1">
      <c r="A21" s="52"/>
      <c r="B21" s="53" t="s">
        <v>5</v>
      </c>
      <c r="C21" s="54"/>
      <c r="D21" s="49">
        <f t="shared" si="1"/>
        <v>0</v>
      </c>
      <c r="E21" s="55"/>
      <c r="F21" s="55"/>
      <c r="G21" s="49">
        <f t="shared" si="2"/>
        <v>0</v>
      </c>
      <c r="H21" s="55"/>
      <c r="I21" s="55"/>
      <c r="J21" s="49">
        <f t="shared" si="3"/>
        <v>0</v>
      </c>
      <c r="K21" s="55"/>
      <c r="L21" s="55"/>
      <c r="M21" s="131">
        <f t="shared" si="4"/>
        <v>0</v>
      </c>
      <c r="N21" s="131">
        <f t="shared" si="0"/>
        <v>0</v>
      </c>
      <c r="O21" s="131">
        <f t="shared" si="0"/>
        <v>0</v>
      </c>
      <c r="P21" s="49">
        <f t="shared" si="5"/>
        <v>0</v>
      </c>
      <c r="Q21" s="55"/>
      <c r="R21" s="55"/>
      <c r="S21" s="49">
        <f t="shared" si="6"/>
        <v>0</v>
      </c>
      <c r="T21" s="55"/>
      <c r="U21" s="55"/>
      <c r="V21" s="57"/>
    </row>
    <row r="22" spans="1:22" s="51" customFormat="1" ht="48" customHeight="1">
      <c r="A22" s="52" t="s">
        <v>31</v>
      </c>
      <c r="B22" s="53" t="s">
        <v>32</v>
      </c>
      <c r="C22" s="54" t="s">
        <v>10</v>
      </c>
      <c r="D22" s="49">
        <f t="shared" si="1"/>
        <v>210</v>
      </c>
      <c r="E22" s="55">
        <v>210</v>
      </c>
      <c r="F22" s="55"/>
      <c r="G22" s="49">
        <f t="shared" si="2"/>
        <v>300</v>
      </c>
      <c r="H22" s="55">
        <v>300</v>
      </c>
      <c r="I22" s="55"/>
      <c r="J22" s="49">
        <f t="shared" si="3"/>
        <v>400</v>
      </c>
      <c r="K22" s="55">
        <v>400</v>
      </c>
      <c r="L22" s="55"/>
      <c r="M22" s="131">
        <f t="shared" si="4"/>
        <v>100</v>
      </c>
      <c r="N22" s="131">
        <f t="shared" si="0"/>
        <v>100</v>
      </c>
      <c r="O22" s="131">
        <f t="shared" si="0"/>
        <v>0</v>
      </c>
      <c r="P22" s="49">
        <f t="shared" si="5"/>
        <v>400</v>
      </c>
      <c r="Q22" s="55">
        <v>400</v>
      </c>
      <c r="R22" s="55"/>
      <c r="S22" s="49">
        <f t="shared" si="6"/>
        <v>450</v>
      </c>
      <c r="T22" s="55">
        <v>450</v>
      </c>
      <c r="U22" s="55"/>
      <c r="V22" s="140" t="s">
        <v>551</v>
      </c>
    </row>
    <row r="23" spans="1:22" s="51" customFormat="1" ht="2.25" hidden="1" customHeight="1">
      <c r="A23" s="52" t="s">
        <v>33</v>
      </c>
      <c r="B23" s="53" t="s">
        <v>34</v>
      </c>
      <c r="C23" s="54" t="s">
        <v>10</v>
      </c>
      <c r="D23" s="49">
        <f t="shared" si="1"/>
        <v>0</v>
      </c>
      <c r="E23" s="55"/>
      <c r="F23" s="55"/>
      <c r="G23" s="49">
        <f t="shared" si="2"/>
        <v>0</v>
      </c>
      <c r="H23" s="55"/>
      <c r="I23" s="55"/>
      <c r="J23" s="49">
        <f t="shared" si="3"/>
        <v>0</v>
      </c>
      <c r="K23" s="55"/>
      <c r="L23" s="55"/>
      <c r="M23" s="131">
        <f t="shared" si="4"/>
        <v>0</v>
      </c>
      <c r="N23" s="131">
        <f t="shared" si="0"/>
        <v>0</v>
      </c>
      <c r="O23" s="131">
        <f t="shared" si="0"/>
        <v>0</v>
      </c>
      <c r="P23" s="49">
        <f t="shared" si="5"/>
        <v>0</v>
      </c>
      <c r="Q23" s="55"/>
      <c r="R23" s="55"/>
      <c r="S23" s="49">
        <f t="shared" si="6"/>
        <v>0</v>
      </c>
      <c r="T23" s="55"/>
      <c r="U23" s="55"/>
      <c r="V23" s="143"/>
    </row>
    <row r="24" spans="1:22" s="51" customFormat="1" ht="48" customHeight="1">
      <c r="A24" s="52" t="s">
        <v>35</v>
      </c>
      <c r="B24" s="53" t="s">
        <v>36</v>
      </c>
      <c r="C24" s="54" t="s">
        <v>10</v>
      </c>
      <c r="D24" s="49">
        <f t="shared" si="1"/>
        <v>20</v>
      </c>
      <c r="E24" s="55">
        <v>20</v>
      </c>
      <c r="F24" s="55"/>
      <c r="G24" s="49">
        <f t="shared" si="2"/>
        <v>10</v>
      </c>
      <c r="H24" s="55">
        <v>10</v>
      </c>
      <c r="I24" s="55"/>
      <c r="J24" s="49">
        <f t="shared" si="3"/>
        <v>100</v>
      </c>
      <c r="K24" s="55">
        <v>100</v>
      </c>
      <c r="L24" s="55"/>
      <c r="M24" s="131">
        <f t="shared" si="4"/>
        <v>90</v>
      </c>
      <c r="N24" s="131">
        <f t="shared" si="4"/>
        <v>90</v>
      </c>
      <c r="O24" s="131">
        <f t="shared" si="4"/>
        <v>0</v>
      </c>
      <c r="P24" s="49">
        <f t="shared" si="5"/>
        <v>100</v>
      </c>
      <c r="Q24" s="55">
        <v>100</v>
      </c>
      <c r="R24" s="55"/>
      <c r="S24" s="49">
        <f t="shared" si="6"/>
        <v>100</v>
      </c>
      <c r="T24" s="55">
        <v>100</v>
      </c>
      <c r="U24" s="55"/>
      <c r="V24" s="141"/>
    </row>
    <row r="25" spans="1:22" s="51" customFormat="1" ht="48" hidden="1" customHeight="1">
      <c r="A25" s="52" t="s">
        <v>37</v>
      </c>
      <c r="B25" s="53" t="s">
        <v>38</v>
      </c>
      <c r="C25" s="54" t="s">
        <v>10</v>
      </c>
      <c r="D25" s="49">
        <f t="shared" si="1"/>
        <v>0</v>
      </c>
      <c r="E25" s="55"/>
      <c r="F25" s="55"/>
      <c r="G25" s="49">
        <f t="shared" si="2"/>
        <v>0</v>
      </c>
      <c r="H25" s="55"/>
      <c r="I25" s="55"/>
      <c r="J25" s="49">
        <f t="shared" si="3"/>
        <v>0</v>
      </c>
      <c r="K25" s="55"/>
      <c r="L25" s="55"/>
      <c r="M25" s="131">
        <f t="shared" si="4"/>
        <v>0</v>
      </c>
      <c r="N25" s="131">
        <f t="shared" si="4"/>
        <v>0</v>
      </c>
      <c r="O25" s="131">
        <f t="shared" si="4"/>
        <v>0</v>
      </c>
      <c r="P25" s="49">
        <f t="shared" si="5"/>
        <v>0</v>
      </c>
      <c r="Q25" s="55"/>
      <c r="R25" s="55"/>
      <c r="S25" s="49">
        <f t="shared" si="6"/>
        <v>0</v>
      </c>
      <c r="T25" s="55"/>
      <c r="U25" s="55"/>
      <c r="V25" s="57"/>
    </row>
    <row r="26" spans="1:22" s="51" customFormat="1" ht="48" hidden="1" customHeight="1">
      <c r="A26" s="52" t="s">
        <v>39</v>
      </c>
      <c r="B26" s="53" t="s">
        <v>40</v>
      </c>
      <c r="C26" s="54" t="s">
        <v>10</v>
      </c>
      <c r="D26" s="49">
        <f t="shared" si="1"/>
        <v>0</v>
      </c>
      <c r="E26" s="55"/>
      <c r="F26" s="55"/>
      <c r="G26" s="49">
        <f t="shared" si="2"/>
        <v>0</v>
      </c>
      <c r="H26" s="55"/>
      <c r="I26" s="55"/>
      <c r="J26" s="49">
        <f t="shared" si="3"/>
        <v>0</v>
      </c>
      <c r="K26" s="55"/>
      <c r="L26" s="55"/>
      <c r="M26" s="131">
        <f t="shared" si="4"/>
        <v>0</v>
      </c>
      <c r="N26" s="131">
        <f t="shared" si="4"/>
        <v>0</v>
      </c>
      <c r="O26" s="131">
        <f t="shared" si="4"/>
        <v>0</v>
      </c>
      <c r="P26" s="49">
        <f t="shared" si="5"/>
        <v>0</v>
      </c>
      <c r="Q26" s="55"/>
      <c r="R26" s="55"/>
      <c r="S26" s="49">
        <f t="shared" si="6"/>
        <v>0</v>
      </c>
      <c r="T26" s="55"/>
      <c r="U26" s="55"/>
      <c r="V26" s="57"/>
    </row>
    <row r="27" spans="1:22" s="51" customFormat="1" ht="48" hidden="1" customHeight="1">
      <c r="A27" s="52" t="s">
        <v>41</v>
      </c>
      <c r="B27" s="53" t="s">
        <v>42</v>
      </c>
      <c r="C27" s="54" t="s">
        <v>10</v>
      </c>
      <c r="D27" s="49">
        <f t="shared" si="1"/>
        <v>0</v>
      </c>
      <c r="E27" s="55"/>
      <c r="F27" s="55"/>
      <c r="G27" s="49">
        <f t="shared" si="2"/>
        <v>0</v>
      </c>
      <c r="H27" s="55"/>
      <c r="I27" s="55"/>
      <c r="J27" s="49">
        <f t="shared" si="3"/>
        <v>0</v>
      </c>
      <c r="K27" s="55"/>
      <c r="L27" s="55"/>
      <c r="M27" s="131">
        <f t="shared" si="4"/>
        <v>0</v>
      </c>
      <c r="N27" s="131">
        <f t="shared" si="4"/>
        <v>0</v>
      </c>
      <c r="O27" s="131">
        <f t="shared" si="4"/>
        <v>0</v>
      </c>
      <c r="P27" s="49">
        <f t="shared" si="5"/>
        <v>0</v>
      </c>
      <c r="Q27" s="55"/>
      <c r="R27" s="55"/>
      <c r="S27" s="49">
        <f t="shared" si="6"/>
        <v>0</v>
      </c>
      <c r="T27" s="55"/>
      <c r="U27" s="55"/>
      <c r="V27" s="57"/>
    </row>
    <row r="28" spans="1:22" s="51" customFormat="1" ht="43.5" customHeight="1">
      <c r="A28" s="52" t="s">
        <v>43</v>
      </c>
      <c r="B28" s="53" t="s">
        <v>44</v>
      </c>
      <c r="C28" s="54" t="s">
        <v>10</v>
      </c>
      <c r="D28" s="49">
        <f t="shared" si="1"/>
        <v>391.4</v>
      </c>
      <c r="E28" s="55">
        <v>391.4</v>
      </c>
      <c r="F28" s="55"/>
      <c r="G28" s="49">
        <f t="shared" si="2"/>
        <v>300</v>
      </c>
      <c r="H28" s="55">
        <v>300</v>
      </c>
      <c r="I28" s="55"/>
      <c r="J28" s="49">
        <f t="shared" si="3"/>
        <v>336</v>
      </c>
      <c r="K28" s="55">
        <v>336</v>
      </c>
      <c r="L28" s="55"/>
      <c r="M28" s="131">
        <f t="shared" si="4"/>
        <v>36</v>
      </c>
      <c r="N28" s="131">
        <f t="shared" si="4"/>
        <v>36</v>
      </c>
      <c r="O28" s="131">
        <f t="shared" si="4"/>
        <v>0</v>
      </c>
      <c r="P28" s="49">
        <f t="shared" si="5"/>
        <v>360</v>
      </c>
      <c r="Q28" s="55">
        <v>360</v>
      </c>
      <c r="R28" s="55"/>
      <c r="S28" s="49">
        <f t="shared" si="6"/>
        <v>360</v>
      </c>
      <c r="T28" s="55">
        <v>360</v>
      </c>
      <c r="U28" s="55"/>
      <c r="V28" s="58"/>
    </row>
    <row r="29" spans="1:22" s="51" customFormat="1" ht="66.75" hidden="1" customHeight="1">
      <c r="A29" s="52" t="s">
        <v>45</v>
      </c>
      <c r="B29" s="53" t="s">
        <v>46</v>
      </c>
      <c r="C29" s="54" t="s">
        <v>10</v>
      </c>
      <c r="D29" s="49">
        <f t="shared" si="1"/>
        <v>0</v>
      </c>
      <c r="E29" s="55"/>
      <c r="F29" s="55"/>
      <c r="G29" s="49">
        <f t="shared" si="2"/>
        <v>0</v>
      </c>
      <c r="H29" s="55"/>
      <c r="I29" s="55"/>
      <c r="J29" s="49">
        <f t="shared" si="3"/>
        <v>0</v>
      </c>
      <c r="K29" s="55"/>
      <c r="L29" s="55"/>
      <c r="M29" s="131">
        <f t="shared" si="4"/>
        <v>0</v>
      </c>
      <c r="N29" s="131">
        <f t="shared" si="4"/>
        <v>0</v>
      </c>
      <c r="O29" s="131">
        <f t="shared" si="4"/>
        <v>0</v>
      </c>
      <c r="P29" s="49">
        <f t="shared" si="5"/>
        <v>0</v>
      </c>
      <c r="Q29" s="55"/>
      <c r="R29" s="55"/>
      <c r="S29" s="49">
        <f t="shared" si="6"/>
        <v>0</v>
      </c>
      <c r="T29" s="55"/>
      <c r="U29" s="55"/>
      <c r="V29" s="57"/>
    </row>
    <row r="30" spans="1:22" s="51" customFormat="1" ht="52.5" hidden="1">
      <c r="A30" s="52" t="s">
        <v>47</v>
      </c>
      <c r="B30" s="53" t="s">
        <v>48</v>
      </c>
      <c r="C30" s="54" t="s">
        <v>10</v>
      </c>
      <c r="D30" s="49">
        <f t="shared" si="1"/>
        <v>0</v>
      </c>
      <c r="E30" s="55"/>
      <c r="F30" s="55"/>
      <c r="G30" s="49">
        <f t="shared" si="2"/>
        <v>0</v>
      </c>
      <c r="H30" s="55"/>
      <c r="I30" s="55"/>
      <c r="J30" s="49">
        <f t="shared" si="3"/>
        <v>0</v>
      </c>
      <c r="K30" s="55"/>
      <c r="L30" s="55"/>
      <c r="M30" s="131">
        <f t="shared" si="4"/>
        <v>0</v>
      </c>
      <c r="N30" s="131">
        <f t="shared" si="4"/>
        <v>0</v>
      </c>
      <c r="O30" s="131">
        <f t="shared" si="4"/>
        <v>0</v>
      </c>
      <c r="P30" s="49">
        <f t="shared" si="5"/>
        <v>0</v>
      </c>
      <c r="Q30" s="55"/>
      <c r="R30" s="55"/>
      <c r="S30" s="49">
        <f t="shared" si="6"/>
        <v>0</v>
      </c>
      <c r="T30" s="55"/>
      <c r="U30" s="55"/>
      <c r="V30" s="57"/>
    </row>
    <row r="31" spans="1:22" s="51" customFormat="1" ht="31.5" hidden="1">
      <c r="A31" s="52" t="s">
        <v>49</v>
      </c>
      <c r="B31" s="53" t="s">
        <v>50</v>
      </c>
      <c r="C31" s="54" t="s">
        <v>10</v>
      </c>
      <c r="D31" s="49">
        <f t="shared" si="1"/>
        <v>0</v>
      </c>
      <c r="E31" s="55"/>
      <c r="F31" s="55"/>
      <c r="G31" s="49">
        <f t="shared" si="2"/>
        <v>0</v>
      </c>
      <c r="H31" s="55"/>
      <c r="I31" s="55"/>
      <c r="J31" s="49">
        <f t="shared" si="3"/>
        <v>0</v>
      </c>
      <c r="K31" s="55"/>
      <c r="L31" s="55"/>
      <c r="M31" s="131">
        <f t="shared" si="4"/>
        <v>0</v>
      </c>
      <c r="N31" s="131">
        <f t="shared" si="4"/>
        <v>0</v>
      </c>
      <c r="O31" s="131">
        <f t="shared" si="4"/>
        <v>0</v>
      </c>
      <c r="P31" s="49">
        <f t="shared" si="5"/>
        <v>0</v>
      </c>
      <c r="Q31" s="55"/>
      <c r="R31" s="55"/>
      <c r="S31" s="49">
        <f t="shared" si="6"/>
        <v>0</v>
      </c>
      <c r="T31" s="55"/>
      <c r="U31" s="55"/>
      <c r="V31" s="57"/>
    </row>
    <row r="32" spans="1:22" s="51" customFormat="1" ht="31.5" hidden="1">
      <c r="A32" s="52" t="s">
        <v>51</v>
      </c>
      <c r="B32" s="53" t="s">
        <v>52</v>
      </c>
      <c r="C32" s="54" t="s">
        <v>10</v>
      </c>
      <c r="D32" s="49">
        <f t="shared" si="1"/>
        <v>0</v>
      </c>
      <c r="E32" s="55"/>
      <c r="F32" s="55"/>
      <c r="G32" s="49">
        <f t="shared" si="2"/>
        <v>0</v>
      </c>
      <c r="H32" s="55"/>
      <c r="I32" s="55"/>
      <c r="J32" s="49">
        <f t="shared" si="3"/>
        <v>0</v>
      </c>
      <c r="K32" s="55"/>
      <c r="L32" s="55"/>
      <c r="M32" s="131">
        <f t="shared" si="4"/>
        <v>0</v>
      </c>
      <c r="N32" s="131">
        <f t="shared" si="4"/>
        <v>0</v>
      </c>
      <c r="O32" s="131">
        <f t="shared" si="4"/>
        <v>0</v>
      </c>
      <c r="P32" s="49">
        <f t="shared" si="5"/>
        <v>0</v>
      </c>
      <c r="Q32" s="55"/>
      <c r="R32" s="55"/>
      <c r="S32" s="49">
        <f t="shared" si="6"/>
        <v>0</v>
      </c>
      <c r="T32" s="55"/>
      <c r="U32" s="55"/>
      <c r="V32" s="57"/>
    </row>
    <row r="33" spans="1:22" s="51" customFormat="1" ht="63" hidden="1">
      <c r="A33" s="52" t="s">
        <v>53</v>
      </c>
      <c r="B33" s="53" t="s">
        <v>54</v>
      </c>
      <c r="C33" s="54" t="s">
        <v>10</v>
      </c>
      <c r="D33" s="49">
        <f t="shared" si="1"/>
        <v>0</v>
      </c>
      <c r="E33" s="55"/>
      <c r="F33" s="55"/>
      <c r="G33" s="49">
        <f t="shared" si="2"/>
        <v>0</v>
      </c>
      <c r="H33" s="55"/>
      <c r="I33" s="55"/>
      <c r="J33" s="49">
        <f t="shared" si="3"/>
        <v>0</v>
      </c>
      <c r="K33" s="55"/>
      <c r="L33" s="55"/>
      <c r="M33" s="131">
        <f t="shared" si="4"/>
        <v>0</v>
      </c>
      <c r="N33" s="131">
        <f t="shared" si="4"/>
        <v>0</v>
      </c>
      <c r="O33" s="131">
        <f t="shared" si="4"/>
        <v>0</v>
      </c>
      <c r="P33" s="49">
        <f t="shared" si="5"/>
        <v>0</v>
      </c>
      <c r="Q33" s="55"/>
      <c r="R33" s="55"/>
      <c r="S33" s="49">
        <f t="shared" si="6"/>
        <v>0</v>
      </c>
      <c r="T33" s="55"/>
      <c r="U33" s="55"/>
      <c r="V33" s="57"/>
    </row>
    <row r="34" spans="1:22" s="51" customFormat="1" ht="81" hidden="1" customHeight="1">
      <c r="A34" s="52" t="s">
        <v>55</v>
      </c>
      <c r="B34" s="53" t="s">
        <v>56</v>
      </c>
      <c r="C34" s="54" t="s">
        <v>10</v>
      </c>
      <c r="D34" s="49">
        <f t="shared" si="1"/>
        <v>0</v>
      </c>
      <c r="E34" s="55"/>
      <c r="F34" s="55"/>
      <c r="G34" s="49">
        <f t="shared" si="2"/>
        <v>0</v>
      </c>
      <c r="H34" s="55"/>
      <c r="I34" s="55"/>
      <c r="J34" s="49">
        <f t="shared" si="3"/>
        <v>0</v>
      </c>
      <c r="K34" s="55"/>
      <c r="L34" s="55"/>
      <c r="M34" s="131">
        <f t="shared" si="4"/>
        <v>0</v>
      </c>
      <c r="N34" s="131">
        <f t="shared" si="4"/>
        <v>0</v>
      </c>
      <c r="O34" s="131">
        <f t="shared" si="4"/>
        <v>0</v>
      </c>
      <c r="P34" s="49">
        <f t="shared" si="5"/>
        <v>0</v>
      </c>
      <c r="Q34" s="55"/>
      <c r="R34" s="55"/>
      <c r="S34" s="49">
        <f t="shared" si="6"/>
        <v>0</v>
      </c>
      <c r="T34" s="55"/>
      <c r="U34" s="55"/>
      <c r="V34" s="57"/>
    </row>
    <row r="35" spans="1:22" s="51" customFormat="1" ht="47.25" hidden="1" customHeight="1">
      <c r="A35" s="52" t="s">
        <v>57</v>
      </c>
      <c r="B35" s="53" t="s">
        <v>58</v>
      </c>
      <c r="C35" s="54" t="s">
        <v>10</v>
      </c>
      <c r="D35" s="49">
        <f t="shared" si="1"/>
        <v>0</v>
      </c>
      <c r="E35" s="55"/>
      <c r="F35" s="55"/>
      <c r="G35" s="49">
        <f t="shared" si="2"/>
        <v>0</v>
      </c>
      <c r="H35" s="55"/>
      <c r="I35" s="55"/>
      <c r="J35" s="49">
        <f t="shared" si="3"/>
        <v>0</v>
      </c>
      <c r="K35" s="55"/>
      <c r="L35" s="55"/>
      <c r="M35" s="131">
        <f t="shared" si="4"/>
        <v>0</v>
      </c>
      <c r="N35" s="131">
        <f t="shared" si="4"/>
        <v>0</v>
      </c>
      <c r="O35" s="131">
        <f t="shared" si="4"/>
        <v>0</v>
      </c>
      <c r="P35" s="49">
        <f t="shared" si="5"/>
        <v>0</v>
      </c>
      <c r="Q35" s="55"/>
      <c r="R35" s="55"/>
      <c r="S35" s="49">
        <f t="shared" si="6"/>
        <v>0</v>
      </c>
      <c r="T35" s="55"/>
      <c r="U35" s="55"/>
      <c r="V35" s="57"/>
    </row>
    <row r="36" spans="1:22" s="51" customFormat="1" ht="49.5" hidden="1" customHeight="1">
      <c r="A36" s="52" t="s">
        <v>59</v>
      </c>
      <c r="B36" s="53" t="s">
        <v>60</v>
      </c>
      <c r="C36" s="54" t="s">
        <v>10</v>
      </c>
      <c r="D36" s="49">
        <f t="shared" si="1"/>
        <v>0</v>
      </c>
      <c r="E36" s="55"/>
      <c r="F36" s="55"/>
      <c r="G36" s="49">
        <f t="shared" si="2"/>
        <v>0</v>
      </c>
      <c r="H36" s="55"/>
      <c r="I36" s="55"/>
      <c r="J36" s="49">
        <f t="shared" si="3"/>
        <v>0</v>
      </c>
      <c r="K36" s="55"/>
      <c r="L36" s="55"/>
      <c r="M36" s="131">
        <f t="shared" si="4"/>
        <v>0</v>
      </c>
      <c r="N36" s="131">
        <f t="shared" si="4"/>
        <v>0</v>
      </c>
      <c r="O36" s="131">
        <f t="shared" si="4"/>
        <v>0</v>
      </c>
      <c r="P36" s="49">
        <f t="shared" si="5"/>
        <v>0</v>
      </c>
      <c r="Q36" s="55"/>
      <c r="R36" s="55"/>
      <c r="S36" s="49">
        <f t="shared" si="6"/>
        <v>0</v>
      </c>
      <c r="T36" s="55"/>
      <c r="U36" s="55"/>
      <c r="V36" s="57"/>
    </row>
    <row r="37" spans="1:22" s="51" customFormat="1" ht="37.5" hidden="1" customHeight="1">
      <c r="A37" s="52" t="s">
        <v>61</v>
      </c>
      <c r="B37" s="53" t="s">
        <v>62</v>
      </c>
      <c r="C37" s="54" t="s">
        <v>10</v>
      </c>
      <c r="D37" s="49">
        <f t="shared" si="1"/>
        <v>0</v>
      </c>
      <c r="E37" s="55"/>
      <c r="F37" s="55"/>
      <c r="G37" s="49">
        <f t="shared" si="2"/>
        <v>0</v>
      </c>
      <c r="H37" s="55"/>
      <c r="I37" s="55"/>
      <c r="J37" s="49">
        <f t="shared" si="3"/>
        <v>0</v>
      </c>
      <c r="K37" s="55"/>
      <c r="L37" s="55"/>
      <c r="M37" s="131">
        <f t="shared" si="4"/>
        <v>0</v>
      </c>
      <c r="N37" s="131">
        <f t="shared" si="4"/>
        <v>0</v>
      </c>
      <c r="O37" s="131">
        <f t="shared" si="4"/>
        <v>0</v>
      </c>
      <c r="P37" s="49">
        <f t="shared" si="5"/>
        <v>0</v>
      </c>
      <c r="Q37" s="55"/>
      <c r="R37" s="55"/>
      <c r="S37" s="49">
        <f t="shared" si="6"/>
        <v>0</v>
      </c>
      <c r="T37" s="55"/>
      <c r="U37" s="55"/>
      <c r="V37" s="57"/>
    </row>
    <row r="38" spans="1:22" s="51" customFormat="1" ht="37.5" hidden="1" customHeight="1">
      <c r="A38" s="52" t="s">
        <v>63</v>
      </c>
      <c r="B38" s="53" t="s">
        <v>64</v>
      </c>
      <c r="C38" s="54" t="s">
        <v>10</v>
      </c>
      <c r="D38" s="49">
        <f t="shared" si="1"/>
        <v>0</v>
      </c>
      <c r="E38" s="55"/>
      <c r="F38" s="55"/>
      <c r="G38" s="49">
        <f t="shared" si="2"/>
        <v>0</v>
      </c>
      <c r="H38" s="55"/>
      <c r="I38" s="55"/>
      <c r="J38" s="49">
        <f t="shared" si="3"/>
        <v>0</v>
      </c>
      <c r="K38" s="55"/>
      <c r="L38" s="55"/>
      <c r="M38" s="131">
        <f t="shared" si="4"/>
        <v>0</v>
      </c>
      <c r="N38" s="131">
        <f t="shared" si="4"/>
        <v>0</v>
      </c>
      <c r="O38" s="131">
        <f t="shared" si="4"/>
        <v>0</v>
      </c>
      <c r="P38" s="49">
        <f t="shared" si="5"/>
        <v>0</v>
      </c>
      <c r="Q38" s="55"/>
      <c r="R38" s="55"/>
      <c r="S38" s="49">
        <f t="shared" si="6"/>
        <v>0</v>
      </c>
      <c r="T38" s="55"/>
      <c r="U38" s="55"/>
      <c r="V38" s="57"/>
    </row>
    <row r="39" spans="1:22" s="51" customFormat="1" ht="21" hidden="1">
      <c r="A39" s="52" t="s">
        <v>65</v>
      </c>
      <c r="B39" s="53" t="s">
        <v>66</v>
      </c>
      <c r="C39" s="54" t="s">
        <v>10</v>
      </c>
      <c r="D39" s="49">
        <f t="shared" si="1"/>
        <v>0</v>
      </c>
      <c r="E39" s="55"/>
      <c r="F39" s="55"/>
      <c r="G39" s="49">
        <f t="shared" si="2"/>
        <v>0</v>
      </c>
      <c r="H39" s="55"/>
      <c r="I39" s="55"/>
      <c r="J39" s="49">
        <f t="shared" si="3"/>
        <v>0</v>
      </c>
      <c r="K39" s="55"/>
      <c r="L39" s="55"/>
      <c r="M39" s="131">
        <f t="shared" si="4"/>
        <v>0</v>
      </c>
      <c r="N39" s="131">
        <f t="shared" si="4"/>
        <v>0</v>
      </c>
      <c r="O39" s="131">
        <f t="shared" si="4"/>
        <v>0</v>
      </c>
      <c r="P39" s="49">
        <f t="shared" si="5"/>
        <v>0</v>
      </c>
      <c r="Q39" s="55"/>
      <c r="R39" s="55"/>
      <c r="S39" s="49">
        <f t="shared" si="6"/>
        <v>0</v>
      </c>
      <c r="T39" s="55"/>
      <c r="U39" s="55"/>
      <c r="V39" s="57"/>
    </row>
    <row r="40" spans="1:22" s="51" customFormat="1" ht="41.25" hidden="1" customHeight="1">
      <c r="A40" s="46" t="s">
        <v>67</v>
      </c>
      <c r="B40" s="47" t="s">
        <v>68</v>
      </c>
      <c r="C40" s="48" t="s">
        <v>69</v>
      </c>
      <c r="D40" s="49">
        <f t="shared" si="1"/>
        <v>0</v>
      </c>
      <c r="E40" s="49"/>
      <c r="F40" s="49"/>
      <c r="G40" s="49">
        <f t="shared" si="2"/>
        <v>0</v>
      </c>
      <c r="H40" s="49"/>
      <c r="I40" s="49"/>
      <c r="J40" s="49">
        <f t="shared" si="3"/>
        <v>0</v>
      </c>
      <c r="K40" s="49"/>
      <c r="L40" s="49"/>
      <c r="M40" s="131">
        <f t="shared" si="4"/>
        <v>0</v>
      </c>
      <c r="N40" s="131">
        <f t="shared" si="4"/>
        <v>0</v>
      </c>
      <c r="O40" s="131">
        <f t="shared" si="4"/>
        <v>0</v>
      </c>
      <c r="P40" s="49">
        <f t="shared" si="5"/>
        <v>0</v>
      </c>
      <c r="Q40" s="49"/>
      <c r="R40" s="49"/>
      <c r="S40" s="49">
        <f t="shared" si="6"/>
        <v>0</v>
      </c>
      <c r="T40" s="49"/>
      <c r="U40" s="49"/>
      <c r="V40" s="57"/>
    </row>
    <row r="41" spans="1:22" s="51" customFormat="1" ht="18" hidden="1" customHeight="1">
      <c r="A41" s="52"/>
      <c r="B41" s="53" t="s">
        <v>5</v>
      </c>
      <c r="C41" s="54"/>
      <c r="D41" s="49">
        <f t="shared" si="1"/>
        <v>0</v>
      </c>
      <c r="E41" s="55"/>
      <c r="F41" s="55"/>
      <c r="G41" s="49">
        <f t="shared" si="2"/>
        <v>0</v>
      </c>
      <c r="H41" s="55"/>
      <c r="I41" s="55"/>
      <c r="J41" s="49">
        <f t="shared" si="3"/>
        <v>0</v>
      </c>
      <c r="K41" s="55"/>
      <c r="L41" s="55"/>
      <c r="M41" s="131">
        <f t="shared" si="4"/>
        <v>0</v>
      </c>
      <c r="N41" s="131">
        <f t="shared" si="4"/>
        <v>0</v>
      </c>
      <c r="O41" s="131">
        <f t="shared" si="4"/>
        <v>0</v>
      </c>
      <c r="P41" s="49">
        <f t="shared" si="5"/>
        <v>0</v>
      </c>
      <c r="Q41" s="55"/>
      <c r="R41" s="55"/>
      <c r="S41" s="49">
        <f t="shared" si="6"/>
        <v>0</v>
      </c>
      <c r="T41" s="55"/>
      <c r="U41" s="55"/>
      <c r="V41" s="57"/>
    </row>
    <row r="42" spans="1:22" s="51" customFormat="1" ht="46.5" hidden="1" customHeight="1">
      <c r="A42" s="52" t="s">
        <v>70</v>
      </c>
      <c r="B42" s="53" t="s">
        <v>71</v>
      </c>
      <c r="C42" s="54" t="s">
        <v>10</v>
      </c>
      <c r="D42" s="49">
        <f t="shared" si="1"/>
        <v>0</v>
      </c>
      <c r="E42" s="55"/>
      <c r="F42" s="55"/>
      <c r="G42" s="49">
        <f t="shared" si="2"/>
        <v>0</v>
      </c>
      <c r="H42" s="55"/>
      <c r="I42" s="55"/>
      <c r="J42" s="49">
        <f t="shared" si="3"/>
        <v>0</v>
      </c>
      <c r="K42" s="55"/>
      <c r="L42" s="55"/>
      <c r="M42" s="131">
        <f t="shared" si="4"/>
        <v>0</v>
      </c>
      <c r="N42" s="131">
        <f t="shared" si="4"/>
        <v>0</v>
      </c>
      <c r="O42" s="131">
        <f t="shared" si="4"/>
        <v>0</v>
      </c>
      <c r="P42" s="49">
        <f t="shared" si="5"/>
        <v>0</v>
      </c>
      <c r="Q42" s="55"/>
      <c r="R42" s="55"/>
      <c r="S42" s="49">
        <f t="shared" si="6"/>
        <v>0</v>
      </c>
      <c r="T42" s="55"/>
      <c r="U42" s="55"/>
      <c r="V42" s="57"/>
    </row>
    <row r="43" spans="1:22" s="51" customFormat="1" ht="46.5" hidden="1" customHeight="1">
      <c r="A43" s="52" t="s">
        <v>72</v>
      </c>
      <c r="B43" s="53" t="s">
        <v>73</v>
      </c>
      <c r="C43" s="54" t="s">
        <v>10</v>
      </c>
      <c r="D43" s="49">
        <f t="shared" si="1"/>
        <v>0</v>
      </c>
      <c r="E43" s="55"/>
      <c r="F43" s="55"/>
      <c r="G43" s="49">
        <f t="shared" si="2"/>
        <v>0</v>
      </c>
      <c r="H43" s="55"/>
      <c r="I43" s="55"/>
      <c r="J43" s="49">
        <f t="shared" si="3"/>
        <v>0</v>
      </c>
      <c r="K43" s="55"/>
      <c r="L43" s="55"/>
      <c r="M43" s="131">
        <f t="shared" si="4"/>
        <v>0</v>
      </c>
      <c r="N43" s="131">
        <f t="shared" si="4"/>
        <v>0</v>
      </c>
      <c r="O43" s="131">
        <f t="shared" si="4"/>
        <v>0</v>
      </c>
      <c r="P43" s="49">
        <f t="shared" si="5"/>
        <v>0</v>
      </c>
      <c r="Q43" s="55"/>
      <c r="R43" s="55"/>
      <c r="S43" s="49">
        <f t="shared" si="6"/>
        <v>0</v>
      </c>
      <c r="T43" s="55"/>
      <c r="U43" s="55"/>
      <c r="V43" s="57"/>
    </row>
    <row r="44" spans="1:22" s="51" customFormat="1" ht="43.5" customHeight="1">
      <c r="A44" s="46" t="s">
        <v>74</v>
      </c>
      <c r="B44" s="47" t="s">
        <v>75</v>
      </c>
      <c r="C44" s="48" t="s">
        <v>76</v>
      </c>
      <c r="D44" s="49">
        <f t="shared" si="1"/>
        <v>359191.3</v>
      </c>
      <c r="E44" s="49">
        <f>+E52+E59</f>
        <v>239934</v>
      </c>
      <c r="F44" s="49">
        <f>+F52+F59+F49</f>
        <v>119257.3</v>
      </c>
      <c r="G44" s="49">
        <f t="shared" si="2"/>
        <v>854428.8</v>
      </c>
      <c r="H44" s="49">
        <f>+H52+H59</f>
        <v>270550.8</v>
      </c>
      <c r="I44" s="49">
        <f>+I52+I59+I49</f>
        <v>583878</v>
      </c>
      <c r="J44" s="49">
        <f t="shared" si="3"/>
        <v>675946.9</v>
      </c>
      <c r="K44" s="49">
        <f>+K52+K59</f>
        <v>315946.90000000002</v>
      </c>
      <c r="L44" s="49">
        <f>+L52+L59+L51</f>
        <v>360000</v>
      </c>
      <c r="M44" s="131">
        <f t="shared" si="4"/>
        <v>-178481.90000000002</v>
      </c>
      <c r="N44" s="131">
        <f t="shared" si="4"/>
        <v>45396.100000000035</v>
      </c>
      <c r="O44" s="131">
        <f t="shared" si="4"/>
        <v>-223878</v>
      </c>
      <c r="P44" s="49">
        <f t="shared" si="5"/>
        <v>707552</v>
      </c>
      <c r="Q44" s="49">
        <f>+Q52+Q59</f>
        <v>347552</v>
      </c>
      <c r="R44" s="49">
        <f>+R52+R59</f>
        <v>360000</v>
      </c>
      <c r="S44" s="49">
        <f t="shared" si="6"/>
        <v>742307.2</v>
      </c>
      <c r="T44" s="49">
        <f>+T52+T59</f>
        <v>382307.2</v>
      </c>
      <c r="U44" s="49">
        <f>+U52+U59</f>
        <v>360000</v>
      </c>
      <c r="V44" s="57"/>
    </row>
    <row r="45" spans="1:22" s="51" customFormat="1" ht="13.5" customHeight="1">
      <c r="A45" s="52"/>
      <c r="B45" s="53" t="s">
        <v>5</v>
      </c>
      <c r="C45" s="54"/>
      <c r="D45" s="49">
        <f t="shared" si="1"/>
        <v>0</v>
      </c>
      <c r="E45" s="55"/>
      <c r="F45" s="55"/>
      <c r="G45" s="49">
        <f t="shared" si="2"/>
        <v>0</v>
      </c>
      <c r="H45" s="55"/>
      <c r="I45" s="55"/>
      <c r="J45" s="49">
        <f t="shared" si="3"/>
        <v>0</v>
      </c>
      <c r="K45" s="55"/>
      <c r="L45" s="55"/>
      <c r="M45" s="131">
        <f t="shared" si="4"/>
        <v>0</v>
      </c>
      <c r="N45" s="131">
        <f t="shared" si="4"/>
        <v>0</v>
      </c>
      <c r="O45" s="131">
        <f t="shared" si="4"/>
        <v>0</v>
      </c>
      <c r="P45" s="49">
        <f t="shared" si="5"/>
        <v>0</v>
      </c>
      <c r="Q45" s="55"/>
      <c r="R45" s="55"/>
      <c r="S45" s="49">
        <f t="shared" si="6"/>
        <v>0</v>
      </c>
      <c r="T45" s="55"/>
      <c r="U45" s="55"/>
      <c r="V45" s="57"/>
    </row>
    <row r="46" spans="1:22" s="51" customFormat="1" ht="31.9" customHeight="1">
      <c r="A46" s="46" t="s">
        <v>77</v>
      </c>
      <c r="B46" s="47" t="s">
        <v>78</v>
      </c>
      <c r="C46" s="48" t="s">
        <v>79</v>
      </c>
      <c r="D46" s="49">
        <f t="shared" si="1"/>
        <v>0</v>
      </c>
      <c r="E46" s="49"/>
      <c r="F46" s="49"/>
      <c r="G46" s="49">
        <f t="shared" si="2"/>
        <v>0</v>
      </c>
      <c r="H46" s="49"/>
      <c r="I46" s="49"/>
      <c r="J46" s="49">
        <f>+K46+L46</f>
        <v>0</v>
      </c>
      <c r="K46" s="49"/>
      <c r="L46" s="49"/>
      <c r="M46" s="131">
        <f t="shared" si="4"/>
        <v>0</v>
      </c>
      <c r="N46" s="131">
        <f t="shared" si="4"/>
        <v>0</v>
      </c>
      <c r="O46" s="131">
        <f t="shared" si="4"/>
        <v>0</v>
      </c>
      <c r="P46" s="49">
        <f t="shared" si="5"/>
        <v>0</v>
      </c>
      <c r="Q46" s="49"/>
      <c r="R46" s="49"/>
      <c r="S46" s="49">
        <f t="shared" si="6"/>
        <v>0</v>
      </c>
      <c r="T46" s="49"/>
      <c r="U46" s="49"/>
      <c r="V46" s="57"/>
    </row>
    <row r="47" spans="1:22" s="51" customFormat="1" ht="12.75" customHeight="1">
      <c r="A47" s="52"/>
      <c r="B47" s="53" t="s">
        <v>5</v>
      </c>
      <c r="C47" s="54"/>
      <c r="D47" s="49">
        <f t="shared" si="1"/>
        <v>0</v>
      </c>
      <c r="E47" s="55"/>
      <c r="F47" s="55"/>
      <c r="G47" s="49">
        <f t="shared" si="2"/>
        <v>0</v>
      </c>
      <c r="H47" s="55"/>
      <c r="I47" s="55"/>
      <c r="J47" s="49">
        <f t="shared" si="3"/>
        <v>0</v>
      </c>
      <c r="K47" s="55"/>
      <c r="L47" s="55"/>
      <c r="M47" s="131">
        <f t="shared" si="4"/>
        <v>0</v>
      </c>
      <c r="N47" s="131">
        <f t="shared" si="4"/>
        <v>0</v>
      </c>
      <c r="O47" s="131">
        <f t="shared" si="4"/>
        <v>0</v>
      </c>
      <c r="P47" s="49">
        <f t="shared" si="5"/>
        <v>0</v>
      </c>
      <c r="Q47" s="55"/>
      <c r="R47" s="55"/>
      <c r="S47" s="49">
        <f t="shared" si="6"/>
        <v>0</v>
      </c>
      <c r="T47" s="55"/>
      <c r="U47" s="55"/>
      <c r="V47" s="57"/>
    </row>
    <row r="48" spans="1:22" s="51" customFormat="1" ht="31.9" customHeight="1">
      <c r="A48" s="52" t="s">
        <v>80</v>
      </c>
      <c r="B48" s="53" t="s">
        <v>81</v>
      </c>
      <c r="C48" s="54"/>
      <c r="D48" s="49">
        <f t="shared" si="1"/>
        <v>0</v>
      </c>
      <c r="E48" s="55"/>
      <c r="F48" s="55"/>
      <c r="G48" s="49">
        <f>+H48+I48</f>
        <v>0</v>
      </c>
      <c r="H48" s="55"/>
      <c r="I48" s="55"/>
      <c r="J48" s="49">
        <f t="shared" si="3"/>
        <v>0</v>
      </c>
      <c r="K48" s="55"/>
      <c r="L48" s="55"/>
      <c r="M48" s="131">
        <f t="shared" si="4"/>
        <v>0</v>
      </c>
      <c r="N48" s="131">
        <f t="shared" si="4"/>
        <v>0</v>
      </c>
      <c r="O48" s="131">
        <f t="shared" si="4"/>
        <v>0</v>
      </c>
      <c r="P48" s="49">
        <f t="shared" si="5"/>
        <v>0</v>
      </c>
      <c r="Q48" s="55"/>
      <c r="R48" s="55"/>
      <c r="S48" s="49">
        <f t="shared" si="6"/>
        <v>0</v>
      </c>
      <c r="T48" s="55"/>
      <c r="U48" s="55"/>
      <c r="V48" s="57"/>
    </row>
    <row r="49" spans="1:22" s="51" customFormat="1" ht="31.9" customHeight="1">
      <c r="A49" s="46" t="s">
        <v>82</v>
      </c>
      <c r="B49" s="47" t="s">
        <v>83</v>
      </c>
      <c r="C49" s="48" t="s">
        <v>84</v>
      </c>
      <c r="D49" s="49">
        <f t="shared" si="1"/>
        <v>0</v>
      </c>
      <c r="E49" s="49"/>
      <c r="F49" s="49">
        <f>+F51</f>
        <v>0</v>
      </c>
      <c r="G49" s="49">
        <f t="shared" si="2"/>
        <v>25600</v>
      </c>
      <c r="H49" s="49"/>
      <c r="I49" s="49">
        <f>+I51</f>
        <v>25600</v>
      </c>
      <c r="J49" s="49">
        <f t="shared" si="3"/>
        <v>0</v>
      </c>
      <c r="K49" s="49"/>
      <c r="L49" s="49"/>
      <c r="M49" s="131">
        <f t="shared" si="4"/>
        <v>-25600</v>
      </c>
      <c r="N49" s="131">
        <f t="shared" si="4"/>
        <v>0</v>
      </c>
      <c r="O49" s="131">
        <f t="shared" si="4"/>
        <v>-25600</v>
      </c>
      <c r="P49" s="49">
        <f t="shared" si="5"/>
        <v>0</v>
      </c>
      <c r="Q49" s="49"/>
      <c r="R49" s="49"/>
      <c r="S49" s="49">
        <f t="shared" si="6"/>
        <v>0</v>
      </c>
      <c r="T49" s="49"/>
      <c r="U49" s="49"/>
      <c r="V49" s="57"/>
    </row>
    <row r="50" spans="1:22" s="51" customFormat="1" ht="31.5" customHeight="1">
      <c r="A50" s="52"/>
      <c r="B50" s="53" t="s">
        <v>5</v>
      </c>
      <c r="C50" s="54"/>
      <c r="D50" s="49">
        <f t="shared" si="1"/>
        <v>0</v>
      </c>
      <c r="E50" s="55"/>
      <c r="F50" s="55"/>
      <c r="G50" s="49">
        <f t="shared" si="2"/>
        <v>0</v>
      </c>
      <c r="H50" s="55"/>
      <c r="I50" s="55"/>
      <c r="J50" s="49">
        <f t="shared" si="3"/>
        <v>0</v>
      </c>
      <c r="K50" s="55"/>
      <c r="L50" s="55"/>
      <c r="M50" s="131">
        <f t="shared" si="4"/>
        <v>0</v>
      </c>
      <c r="N50" s="131">
        <f t="shared" si="4"/>
        <v>0</v>
      </c>
      <c r="O50" s="131">
        <f t="shared" si="4"/>
        <v>0</v>
      </c>
      <c r="P50" s="49">
        <f t="shared" si="5"/>
        <v>0</v>
      </c>
      <c r="Q50" s="55"/>
      <c r="R50" s="55"/>
      <c r="S50" s="49">
        <f t="shared" si="6"/>
        <v>0</v>
      </c>
      <c r="T50" s="55"/>
      <c r="U50" s="55"/>
      <c r="V50" s="57"/>
    </row>
    <row r="51" spans="1:22" s="51" customFormat="1" ht="31.9" customHeight="1">
      <c r="A51" s="52" t="s">
        <v>85</v>
      </c>
      <c r="B51" s="53" t="s">
        <v>86</v>
      </c>
      <c r="C51" s="54" t="s">
        <v>10</v>
      </c>
      <c r="D51" s="49">
        <f t="shared" si="1"/>
        <v>0</v>
      </c>
      <c r="E51" s="55"/>
      <c r="F51" s="55"/>
      <c r="G51" s="49">
        <f t="shared" si="2"/>
        <v>25600</v>
      </c>
      <c r="H51" s="55"/>
      <c r="I51" s="55">
        <v>25600</v>
      </c>
      <c r="J51" s="49">
        <f t="shared" si="3"/>
        <v>0</v>
      </c>
      <c r="K51" s="55"/>
      <c r="L51" s="55"/>
      <c r="M51" s="131">
        <f t="shared" si="4"/>
        <v>-25600</v>
      </c>
      <c r="N51" s="131">
        <f t="shared" si="4"/>
        <v>0</v>
      </c>
      <c r="O51" s="131">
        <f t="shared" si="4"/>
        <v>-25600</v>
      </c>
      <c r="P51" s="49">
        <f t="shared" si="5"/>
        <v>0</v>
      </c>
      <c r="Q51" s="55"/>
      <c r="R51" s="55"/>
      <c r="S51" s="49">
        <f t="shared" si="6"/>
        <v>0</v>
      </c>
      <c r="T51" s="55"/>
      <c r="U51" s="55"/>
      <c r="V51" s="57"/>
    </row>
    <row r="52" spans="1:22" s="51" customFormat="1" ht="31.9" customHeight="1">
      <c r="A52" s="46" t="s">
        <v>87</v>
      </c>
      <c r="B52" s="47" t="s">
        <v>88</v>
      </c>
      <c r="C52" s="48" t="s">
        <v>89</v>
      </c>
      <c r="D52" s="49">
        <f t="shared" si="1"/>
        <v>359191.3</v>
      </c>
      <c r="E52" s="49">
        <f>SUM(E54:E58)</f>
        <v>239934</v>
      </c>
      <c r="F52" s="49">
        <f>SUM(F54:F58)</f>
        <v>119257.3</v>
      </c>
      <c r="G52" s="49">
        <f t="shared" si="2"/>
        <v>828828.8</v>
      </c>
      <c r="H52" s="49">
        <f>SUM(H54:H58)</f>
        <v>270550.8</v>
      </c>
      <c r="I52" s="49">
        <f>SUM(I54:I58)</f>
        <v>558278</v>
      </c>
      <c r="J52" s="49">
        <f t="shared" si="3"/>
        <v>675946.9</v>
      </c>
      <c r="K52" s="49">
        <f>SUM(K54:K58)</f>
        <v>315946.90000000002</v>
      </c>
      <c r="L52" s="49">
        <f>SUM(L54:L58)</f>
        <v>360000</v>
      </c>
      <c r="M52" s="131">
        <f>+J52-G52</f>
        <v>-152881.90000000002</v>
      </c>
      <c r="N52" s="131">
        <f t="shared" si="4"/>
        <v>45396.100000000035</v>
      </c>
      <c r="O52" s="131">
        <f t="shared" si="4"/>
        <v>-198278</v>
      </c>
      <c r="P52" s="49">
        <f t="shared" si="5"/>
        <v>707552</v>
      </c>
      <c r="Q52" s="49">
        <f>SUM(Q54:Q58)</f>
        <v>347552</v>
      </c>
      <c r="R52" s="49">
        <f>SUM(R54:R58)</f>
        <v>360000</v>
      </c>
      <c r="S52" s="49">
        <f t="shared" si="6"/>
        <v>742307.2</v>
      </c>
      <c r="T52" s="49">
        <f>SUM(T54:T58)</f>
        <v>382307.2</v>
      </c>
      <c r="U52" s="49">
        <f>SUM(U54:U58)</f>
        <v>360000</v>
      </c>
      <c r="V52" s="57"/>
    </row>
    <row r="53" spans="1:22" s="51" customFormat="1" ht="12.75" customHeight="1">
      <c r="A53" s="52"/>
      <c r="B53" s="53" t="s">
        <v>5</v>
      </c>
      <c r="C53" s="54"/>
      <c r="D53" s="49">
        <f t="shared" si="1"/>
        <v>0</v>
      </c>
      <c r="E53" s="55"/>
      <c r="F53" s="55"/>
      <c r="G53" s="49">
        <f t="shared" si="2"/>
        <v>0</v>
      </c>
      <c r="H53" s="55"/>
      <c r="I53" s="55"/>
      <c r="J53" s="49">
        <f t="shared" si="3"/>
        <v>0</v>
      </c>
      <c r="K53" s="55"/>
      <c r="L53" s="55"/>
      <c r="M53" s="131">
        <f t="shared" si="4"/>
        <v>0</v>
      </c>
      <c r="N53" s="131">
        <f t="shared" si="4"/>
        <v>0</v>
      </c>
      <c r="O53" s="131">
        <f t="shared" si="4"/>
        <v>0</v>
      </c>
      <c r="P53" s="49">
        <f t="shared" si="5"/>
        <v>0</v>
      </c>
      <c r="Q53" s="55"/>
      <c r="R53" s="55"/>
      <c r="S53" s="49">
        <f t="shared" si="6"/>
        <v>0</v>
      </c>
      <c r="T53" s="55"/>
      <c r="U53" s="55"/>
      <c r="V53" s="57"/>
    </row>
    <row r="54" spans="1:22" s="51" customFormat="1" ht="33.75" customHeight="1">
      <c r="A54" s="52" t="s">
        <v>90</v>
      </c>
      <c r="B54" s="53" t="s">
        <v>91</v>
      </c>
      <c r="C54" s="54" t="s">
        <v>10</v>
      </c>
      <c r="D54" s="49">
        <f>+E54+F54</f>
        <v>238193.2</v>
      </c>
      <c r="E54" s="55">
        <v>238193.2</v>
      </c>
      <c r="F54" s="55"/>
      <c r="G54" s="49">
        <f t="shared" si="2"/>
        <v>268024.8</v>
      </c>
      <c r="H54" s="55">
        <v>268024.8</v>
      </c>
      <c r="I54" s="55"/>
      <c r="J54" s="49">
        <f t="shared" si="3"/>
        <v>315946.90000000002</v>
      </c>
      <c r="K54" s="55">
        <v>315946.90000000002</v>
      </c>
      <c r="L54" s="55"/>
      <c r="M54" s="131">
        <f t="shared" si="4"/>
        <v>47922.100000000035</v>
      </c>
      <c r="N54" s="131">
        <f t="shared" si="4"/>
        <v>47922.100000000035</v>
      </c>
      <c r="O54" s="131">
        <f t="shared" si="4"/>
        <v>0</v>
      </c>
      <c r="P54" s="49">
        <f t="shared" si="5"/>
        <v>347552</v>
      </c>
      <c r="Q54" s="55">
        <v>347552</v>
      </c>
      <c r="R54" s="55"/>
      <c r="S54" s="49">
        <f t="shared" si="6"/>
        <v>382307.2</v>
      </c>
      <c r="T54" s="55">
        <v>382307.2</v>
      </c>
      <c r="U54" s="55"/>
      <c r="V54" s="57"/>
    </row>
    <row r="55" spans="1:22" s="51" customFormat="1" ht="33.75" customHeight="1">
      <c r="A55" s="52">
        <v>1252</v>
      </c>
      <c r="B55" s="53" t="s">
        <v>504</v>
      </c>
      <c r="C55" s="54"/>
      <c r="D55" s="49">
        <f t="shared" si="1"/>
        <v>1740.8</v>
      </c>
      <c r="E55" s="55">
        <v>1740.8</v>
      </c>
      <c r="F55" s="55"/>
      <c r="G55" s="49">
        <f t="shared" si="2"/>
        <v>2526</v>
      </c>
      <c r="H55" s="55">
        <v>2526</v>
      </c>
      <c r="I55" s="55"/>
      <c r="J55" s="49">
        <f t="shared" si="3"/>
        <v>0</v>
      </c>
      <c r="K55" s="55"/>
      <c r="L55" s="55"/>
      <c r="M55" s="131">
        <f t="shared" si="4"/>
        <v>-2526</v>
      </c>
      <c r="N55" s="131">
        <f t="shared" si="4"/>
        <v>-2526</v>
      </c>
      <c r="O55" s="131">
        <f t="shared" si="4"/>
        <v>0</v>
      </c>
      <c r="P55" s="49">
        <f t="shared" si="5"/>
        <v>0</v>
      </c>
      <c r="Q55" s="55"/>
      <c r="R55" s="55"/>
      <c r="S55" s="49">
        <f t="shared" si="6"/>
        <v>0</v>
      </c>
      <c r="T55" s="55"/>
      <c r="U55" s="55"/>
      <c r="V55" s="57"/>
    </row>
    <row r="56" spans="1:22" s="51" customFormat="1" ht="33.75" hidden="1" customHeight="1">
      <c r="A56" s="59">
        <v>1253</v>
      </c>
      <c r="B56" s="60" t="s">
        <v>505</v>
      </c>
      <c r="C56" s="54"/>
      <c r="D56" s="49">
        <f t="shared" si="1"/>
        <v>0</v>
      </c>
      <c r="E56" s="55"/>
      <c r="F56" s="55"/>
      <c r="G56" s="49">
        <f t="shared" si="2"/>
        <v>0</v>
      </c>
      <c r="H56" s="55"/>
      <c r="I56" s="55"/>
      <c r="J56" s="49">
        <f t="shared" si="3"/>
        <v>0</v>
      </c>
      <c r="K56" s="55"/>
      <c r="L56" s="55"/>
      <c r="M56" s="131">
        <f t="shared" si="4"/>
        <v>0</v>
      </c>
      <c r="N56" s="131">
        <f t="shared" si="4"/>
        <v>0</v>
      </c>
      <c r="O56" s="131">
        <f t="shared" si="4"/>
        <v>0</v>
      </c>
      <c r="P56" s="49">
        <f t="shared" si="5"/>
        <v>0</v>
      </c>
      <c r="Q56" s="55"/>
      <c r="R56" s="55"/>
      <c r="S56" s="49">
        <f t="shared" si="6"/>
        <v>0</v>
      </c>
      <c r="T56" s="55"/>
      <c r="U56" s="55"/>
      <c r="V56" s="57"/>
    </row>
    <row r="57" spans="1:22" s="51" customFormat="1" ht="33.75" hidden="1" customHeight="1">
      <c r="A57" s="59">
        <v>1254</v>
      </c>
      <c r="B57" s="60" t="s">
        <v>506</v>
      </c>
      <c r="C57" s="54"/>
      <c r="D57" s="49">
        <f t="shared" si="1"/>
        <v>0</v>
      </c>
      <c r="E57" s="55"/>
      <c r="F57" s="55"/>
      <c r="G57" s="49">
        <f t="shared" si="2"/>
        <v>0</v>
      </c>
      <c r="H57" s="55"/>
      <c r="I57" s="55"/>
      <c r="J57" s="49">
        <f t="shared" si="3"/>
        <v>0</v>
      </c>
      <c r="K57" s="55"/>
      <c r="L57" s="55"/>
      <c r="M57" s="131">
        <f t="shared" si="4"/>
        <v>0</v>
      </c>
      <c r="N57" s="131">
        <f t="shared" si="4"/>
        <v>0</v>
      </c>
      <c r="O57" s="131">
        <f t="shared" si="4"/>
        <v>0</v>
      </c>
      <c r="P57" s="49">
        <f t="shared" si="5"/>
        <v>0</v>
      </c>
      <c r="Q57" s="55"/>
      <c r="R57" s="55"/>
      <c r="S57" s="49">
        <f t="shared" si="6"/>
        <v>0</v>
      </c>
      <c r="T57" s="55"/>
      <c r="U57" s="55"/>
      <c r="V57" s="57"/>
    </row>
    <row r="58" spans="1:22" s="51" customFormat="1" ht="71.25" customHeight="1">
      <c r="A58" s="52" t="s">
        <v>92</v>
      </c>
      <c r="B58" s="53" t="s">
        <v>93</v>
      </c>
      <c r="C58" s="54" t="s">
        <v>10</v>
      </c>
      <c r="D58" s="49">
        <f t="shared" si="1"/>
        <v>119257.3</v>
      </c>
      <c r="E58" s="55"/>
      <c r="F58" s="55">
        <v>119257.3</v>
      </c>
      <c r="G58" s="49">
        <f t="shared" si="2"/>
        <v>558278</v>
      </c>
      <c r="H58" s="55"/>
      <c r="I58" s="55">
        <v>558278</v>
      </c>
      <c r="J58" s="49">
        <f t="shared" si="3"/>
        <v>360000</v>
      </c>
      <c r="K58" s="55"/>
      <c r="L58" s="55">
        <v>360000</v>
      </c>
      <c r="M58" s="131">
        <f t="shared" si="4"/>
        <v>-198278</v>
      </c>
      <c r="N58" s="131">
        <f t="shared" si="4"/>
        <v>0</v>
      </c>
      <c r="O58" s="131">
        <f t="shared" si="4"/>
        <v>-198278</v>
      </c>
      <c r="P58" s="49">
        <f t="shared" si="5"/>
        <v>360000</v>
      </c>
      <c r="Q58" s="55"/>
      <c r="R58" s="55">
        <v>360000</v>
      </c>
      <c r="S58" s="49">
        <f t="shared" si="6"/>
        <v>360000</v>
      </c>
      <c r="T58" s="55"/>
      <c r="U58" s="55">
        <v>360000</v>
      </c>
      <c r="V58" s="57" t="s">
        <v>552</v>
      </c>
    </row>
    <row r="59" spans="1:22" s="51" customFormat="1" ht="43.5" customHeight="1">
      <c r="A59" s="46" t="s">
        <v>94</v>
      </c>
      <c r="B59" s="47" t="s">
        <v>95</v>
      </c>
      <c r="C59" s="48" t="s">
        <v>96</v>
      </c>
      <c r="D59" s="49">
        <f t="shared" si="1"/>
        <v>0</v>
      </c>
      <c r="E59" s="49">
        <f>+E61</f>
        <v>0</v>
      </c>
      <c r="F59" s="49">
        <f>+F61</f>
        <v>0</v>
      </c>
      <c r="G59" s="49">
        <f t="shared" si="2"/>
        <v>0</v>
      </c>
      <c r="H59" s="49">
        <f>+H61</f>
        <v>0</v>
      </c>
      <c r="I59" s="49">
        <f>+I61</f>
        <v>0</v>
      </c>
      <c r="J59" s="49">
        <f t="shared" si="3"/>
        <v>0</v>
      </c>
      <c r="K59" s="49">
        <f>+K61</f>
        <v>0</v>
      </c>
      <c r="L59" s="49">
        <f>+L61</f>
        <v>0</v>
      </c>
      <c r="M59" s="131">
        <f t="shared" si="4"/>
        <v>0</v>
      </c>
      <c r="N59" s="131">
        <f t="shared" si="4"/>
        <v>0</v>
      </c>
      <c r="O59" s="131">
        <f t="shared" si="4"/>
        <v>0</v>
      </c>
      <c r="P59" s="49">
        <f t="shared" si="5"/>
        <v>0</v>
      </c>
      <c r="Q59" s="49">
        <f>+Q61</f>
        <v>0</v>
      </c>
      <c r="R59" s="49">
        <f>+R61</f>
        <v>0</v>
      </c>
      <c r="S59" s="49">
        <f t="shared" si="6"/>
        <v>0</v>
      </c>
      <c r="T59" s="49">
        <f>+T61</f>
        <v>0</v>
      </c>
      <c r="U59" s="49">
        <f>+U61</f>
        <v>0</v>
      </c>
      <c r="V59" s="57"/>
    </row>
    <row r="60" spans="1:22" s="51" customFormat="1" ht="12.75" customHeight="1">
      <c r="A60" s="52"/>
      <c r="B60" s="53" t="s">
        <v>5</v>
      </c>
      <c r="C60" s="54"/>
      <c r="D60" s="49">
        <f t="shared" si="1"/>
        <v>0</v>
      </c>
      <c r="E60" s="55"/>
      <c r="F60" s="55"/>
      <c r="G60" s="49">
        <f t="shared" si="2"/>
        <v>0</v>
      </c>
      <c r="H60" s="55"/>
      <c r="I60" s="55"/>
      <c r="J60" s="49">
        <f t="shared" si="3"/>
        <v>0</v>
      </c>
      <c r="K60" s="55"/>
      <c r="L60" s="55"/>
      <c r="M60" s="131">
        <f t="shared" si="4"/>
        <v>0</v>
      </c>
      <c r="N60" s="131">
        <f t="shared" si="4"/>
        <v>0</v>
      </c>
      <c r="O60" s="131">
        <f t="shared" si="4"/>
        <v>0</v>
      </c>
      <c r="P60" s="49">
        <f t="shared" si="5"/>
        <v>0</v>
      </c>
      <c r="Q60" s="55"/>
      <c r="R60" s="55"/>
      <c r="S60" s="49">
        <f t="shared" si="6"/>
        <v>0</v>
      </c>
      <c r="T60" s="55"/>
      <c r="U60" s="55"/>
      <c r="V60" s="57"/>
    </row>
    <row r="61" spans="1:22" s="51" customFormat="1" ht="69" customHeight="1">
      <c r="A61" s="52" t="s">
        <v>97</v>
      </c>
      <c r="B61" s="53" t="s">
        <v>98</v>
      </c>
      <c r="C61" s="54" t="s">
        <v>10</v>
      </c>
      <c r="D61" s="49">
        <f t="shared" si="1"/>
        <v>0</v>
      </c>
      <c r="E61" s="55"/>
      <c r="F61" s="55"/>
      <c r="G61" s="49">
        <f t="shared" si="2"/>
        <v>0</v>
      </c>
      <c r="H61" s="55"/>
      <c r="I61" s="55"/>
      <c r="J61" s="49">
        <f t="shared" si="3"/>
        <v>0</v>
      </c>
      <c r="K61" s="55"/>
      <c r="L61" s="55"/>
      <c r="M61" s="131">
        <f t="shared" si="4"/>
        <v>0</v>
      </c>
      <c r="N61" s="131">
        <f t="shared" si="4"/>
        <v>0</v>
      </c>
      <c r="O61" s="131">
        <f t="shared" si="4"/>
        <v>0</v>
      </c>
      <c r="P61" s="49">
        <f t="shared" si="5"/>
        <v>0</v>
      </c>
      <c r="Q61" s="55"/>
      <c r="R61" s="55"/>
      <c r="S61" s="49">
        <f t="shared" si="6"/>
        <v>0</v>
      </c>
      <c r="T61" s="55"/>
      <c r="U61" s="55"/>
      <c r="V61" s="57"/>
    </row>
    <row r="62" spans="1:22" s="51" customFormat="1" ht="30" customHeight="1">
      <c r="A62" s="46" t="s">
        <v>99</v>
      </c>
      <c r="B62" s="47" t="s">
        <v>100</v>
      </c>
      <c r="C62" s="48">
        <v>7400</v>
      </c>
      <c r="D62" s="49">
        <f>+E62</f>
        <v>262802.3</v>
      </c>
      <c r="E62" s="49">
        <f>+E67+E72+E75+E96+E100+E103+E107</f>
        <v>262802.3</v>
      </c>
      <c r="F62" s="49">
        <f>+F67+F72+F75+F96+F100+F103+F107</f>
        <v>39000</v>
      </c>
      <c r="G62" s="49">
        <f>+H62</f>
        <v>119625.2</v>
      </c>
      <c r="H62" s="49">
        <f>+H67+H72+H75+H96+H100+H103+H107</f>
        <v>119625.2</v>
      </c>
      <c r="I62" s="49">
        <f>+I67+I72+I75+I96+I100+I103+I107</f>
        <v>76553.3</v>
      </c>
      <c r="J62" s="49">
        <f>+K62</f>
        <v>42967.1</v>
      </c>
      <c r="K62" s="49">
        <f>+K67+K72+K75+K96+K100+K103+K107</f>
        <v>42967.1</v>
      </c>
      <c r="L62" s="49">
        <f>+L67+L72+L75+L96+L100+L103+L107</f>
        <v>93300</v>
      </c>
      <c r="M62" s="131">
        <f t="shared" si="4"/>
        <v>-76658.100000000006</v>
      </c>
      <c r="N62" s="131">
        <f t="shared" si="4"/>
        <v>-76658.100000000006</v>
      </c>
      <c r="O62" s="131">
        <f t="shared" si="4"/>
        <v>16746.699999999997</v>
      </c>
      <c r="P62" s="49">
        <f>+Q62</f>
        <v>45978</v>
      </c>
      <c r="Q62" s="49">
        <f>+Q67+Q72+Q75+Q96+Q100+Q103+Q107</f>
        <v>45978</v>
      </c>
      <c r="R62" s="49">
        <f>+R67+R72+R75+R96+R100+R103+R107</f>
        <v>109500</v>
      </c>
      <c r="S62" s="49">
        <f>+T62</f>
        <v>48392.800000000003</v>
      </c>
      <c r="T62" s="49">
        <f>+T67+T72+T75+T96+T100+T103+T107</f>
        <v>48392.800000000003</v>
      </c>
      <c r="U62" s="49">
        <f>+U67+U72+U75+U96+U100+U103+U107</f>
        <v>129000</v>
      </c>
      <c r="V62" s="57"/>
    </row>
    <row r="63" spans="1:22" s="51" customFormat="1" ht="12.75" customHeight="1">
      <c r="A63" s="52"/>
      <c r="B63" s="53" t="s">
        <v>5</v>
      </c>
      <c r="C63" s="54"/>
      <c r="D63" s="49">
        <f t="shared" ref="D63:D105" si="7">+E63+F63</f>
        <v>0</v>
      </c>
      <c r="E63" s="55"/>
      <c r="F63" s="55"/>
      <c r="G63" s="49">
        <f t="shared" si="2"/>
        <v>0</v>
      </c>
      <c r="H63" s="55"/>
      <c r="I63" s="55"/>
      <c r="J63" s="49">
        <f t="shared" ref="J63:J105" si="8">+K63+L63</f>
        <v>0</v>
      </c>
      <c r="K63" s="55"/>
      <c r="L63" s="55"/>
      <c r="M63" s="131">
        <f t="shared" si="4"/>
        <v>0</v>
      </c>
      <c r="N63" s="131">
        <f t="shared" si="4"/>
        <v>0</v>
      </c>
      <c r="O63" s="131">
        <f t="shared" si="4"/>
        <v>0</v>
      </c>
      <c r="P63" s="49">
        <f t="shared" ref="P63:P105" si="9">+Q63+R63</f>
        <v>0</v>
      </c>
      <c r="Q63" s="55"/>
      <c r="R63" s="55"/>
      <c r="S63" s="49">
        <f t="shared" ref="S63:S105" si="10">+T63+U63</f>
        <v>0</v>
      </c>
      <c r="T63" s="55"/>
      <c r="U63" s="55"/>
      <c r="V63" s="57"/>
    </row>
    <row r="64" spans="1:22" s="51" customFormat="1" ht="44.25" hidden="1" customHeight="1">
      <c r="A64" s="46" t="s">
        <v>101</v>
      </c>
      <c r="B64" s="47" t="s">
        <v>102</v>
      </c>
      <c r="C64" s="48" t="s">
        <v>103</v>
      </c>
      <c r="D64" s="49">
        <f t="shared" si="7"/>
        <v>0</v>
      </c>
      <c r="E64" s="49"/>
      <c r="F64" s="49"/>
      <c r="G64" s="49">
        <f t="shared" si="2"/>
        <v>0</v>
      </c>
      <c r="H64" s="49"/>
      <c r="I64" s="49"/>
      <c r="J64" s="49">
        <f t="shared" si="8"/>
        <v>0</v>
      </c>
      <c r="K64" s="49"/>
      <c r="L64" s="49"/>
      <c r="M64" s="131">
        <f t="shared" si="4"/>
        <v>0</v>
      </c>
      <c r="N64" s="131">
        <f t="shared" si="4"/>
        <v>0</v>
      </c>
      <c r="O64" s="131">
        <f t="shared" si="4"/>
        <v>0</v>
      </c>
      <c r="P64" s="49">
        <f t="shared" si="9"/>
        <v>0</v>
      </c>
      <c r="Q64" s="49"/>
      <c r="R64" s="49"/>
      <c r="S64" s="49">
        <f t="shared" si="10"/>
        <v>0</v>
      </c>
      <c r="T64" s="49"/>
      <c r="U64" s="49"/>
      <c r="V64" s="57"/>
    </row>
    <row r="65" spans="1:22" s="51" customFormat="1" ht="18" hidden="1" customHeight="1">
      <c r="A65" s="52"/>
      <c r="B65" s="53" t="s">
        <v>5</v>
      </c>
      <c r="C65" s="54"/>
      <c r="D65" s="49">
        <f t="shared" si="7"/>
        <v>0</v>
      </c>
      <c r="E65" s="55"/>
      <c r="F65" s="55"/>
      <c r="G65" s="49">
        <f t="shared" si="2"/>
        <v>0</v>
      </c>
      <c r="H65" s="55"/>
      <c r="I65" s="55"/>
      <c r="J65" s="49">
        <f t="shared" si="8"/>
        <v>0</v>
      </c>
      <c r="K65" s="55"/>
      <c r="L65" s="55"/>
      <c r="M65" s="131">
        <f t="shared" si="4"/>
        <v>0</v>
      </c>
      <c r="N65" s="131">
        <f t="shared" si="4"/>
        <v>0</v>
      </c>
      <c r="O65" s="131">
        <f t="shared" si="4"/>
        <v>0</v>
      </c>
      <c r="P65" s="49">
        <f t="shared" si="9"/>
        <v>0</v>
      </c>
      <c r="Q65" s="55"/>
      <c r="R65" s="55"/>
      <c r="S65" s="49">
        <f t="shared" si="10"/>
        <v>0</v>
      </c>
      <c r="T65" s="55"/>
      <c r="U65" s="55"/>
      <c r="V65" s="57"/>
    </row>
    <row r="66" spans="1:22" s="51" customFormat="1" ht="39" hidden="1" customHeight="1">
      <c r="A66" s="52" t="s">
        <v>104</v>
      </c>
      <c r="B66" s="53" t="s">
        <v>105</v>
      </c>
      <c r="C66" s="54"/>
      <c r="D66" s="49">
        <f t="shared" si="7"/>
        <v>0</v>
      </c>
      <c r="E66" s="55"/>
      <c r="F66" s="55"/>
      <c r="G66" s="49">
        <f t="shared" si="2"/>
        <v>0</v>
      </c>
      <c r="H66" s="55"/>
      <c r="I66" s="55"/>
      <c r="J66" s="49">
        <f t="shared" si="8"/>
        <v>0</v>
      </c>
      <c r="K66" s="55"/>
      <c r="L66" s="55"/>
      <c r="M66" s="131">
        <f t="shared" si="4"/>
        <v>0</v>
      </c>
      <c r="N66" s="131">
        <f t="shared" si="4"/>
        <v>0</v>
      </c>
      <c r="O66" s="131">
        <f t="shared" si="4"/>
        <v>0</v>
      </c>
      <c r="P66" s="49">
        <f t="shared" si="9"/>
        <v>0</v>
      </c>
      <c r="Q66" s="55"/>
      <c r="R66" s="55"/>
      <c r="S66" s="49">
        <f t="shared" si="10"/>
        <v>0</v>
      </c>
      <c r="T66" s="55"/>
      <c r="U66" s="55"/>
      <c r="V66" s="57"/>
    </row>
    <row r="67" spans="1:22" s="51" customFormat="1" ht="31.5" customHeight="1">
      <c r="A67" s="46" t="s">
        <v>106</v>
      </c>
      <c r="B67" s="47" t="s">
        <v>107</v>
      </c>
      <c r="C67" s="48" t="s">
        <v>108</v>
      </c>
      <c r="D67" s="49">
        <f t="shared" si="7"/>
        <v>20026.599999999999</v>
      </c>
      <c r="E67" s="49">
        <f>SUM(E69:E71)</f>
        <v>20026.599999999999</v>
      </c>
      <c r="F67" s="49"/>
      <c r="G67" s="49">
        <f>+H67+I67</f>
        <v>12391.5</v>
      </c>
      <c r="H67" s="49">
        <f>SUM(H69:H71)</f>
        <v>12391.5</v>
      </c>
      <c r="I67" s="49"/>
      <c r="J67" s="49">
        <f t="shared" si="8"/>
        <v>13350</v>
      </c>
      <c r="K67" s="49">
        <f>SUM(K69:K71)</f>
        <v>13350</v>
      </c>
      <c r="L67" s="49"/>
      <c r="M67" s="131">
        <f t="shared" si="4"/>
        <v>958.5</v>
      </c>
      <c r="N67" s="131">
        <f t="shared" si="4"/>
        <v>958.5</v>
      </c>
      <c r="O67" s="131">
        <f t="shared" si="4"/>
        <v>0</v>
      </c>
      <c r="P67" s="49">
        <f t="shared" si="9"/>
        <v>13400</v>
      </c>
      <c r="Q67" s="49">
        <f>SUM(Q69:Q71)</f>
        <v>13400</v>
      </c>
      <c r="R67" s="49"/>
      <c r="S67" s="49">
        <f t="shared" si="10"/>
        <v>13450</v>
      </c>
      <c r="T67" s="49">
        <f>SUM(T69:T71)</f>
        <v>13450</v>
      </c>
      <c r="U67" s="49"/>
      <c r="V67" s="57"/>
    </row>
    <row r="68" spans="1:22" s="51" customFormat="1" ht="12.75" customHeight="1">
      <c r="A68" s="52"/>
      <c r="B68" s="53" t="s">
        <v>5</v>
      </c>
      <c r="C68" s="54"/>
      <c r="D68" s="49">
        <f t="shared" si="7"/>
        <v>0</v>
      </c>
      <c r="E68" s="55"/>
      <c r="F68" s="55"/>
      <c r="G68" s="49">
        <f t="shared" si="2"/>
        <v>0</v>
      </c>
      <c r="H68" s="55"/>
      <c r="I68" s="55"/>
      <c r="J68" s="49">
        <f t="shared" si="8"/>
        <v>0</v>
      </c>
      <c r="K68" s="55"/>
      <c r="L68" s="55"/>
      <c r="M68" s="131">
        <f t="shared" si="4"/>
        <v>0</v>
      </c>
      <c r="N68" s="131">
        <f t="shared" si="4"/>
        <v>0</v>
      </c>
      <c r="O68" s="131">
        <f t="shared" si="4"/>
        <v>0</v>
      </c>
      <c r="P68" s="49">
        <f t="shared" si="9"/>
        <v>0</v>
      </c>
      <c r="Q68" s="55"/>
      <c r="R68" s="55"/>
      <c r="S68" s="49">
        <f t="shared" si="10"/>
        <v>0</v>
      </c>
      <c r="T68" s="55"/>
      <c r="U68" s="55"/>
      <c r="V68" s="57"/>
    </row>
    <row r="69" spans="1:22" s="51" customFormat="1" ht="23.25" customHeight="1">
      <c r="A69" s="52" t="s">
        <v>109</v>
      </c>
      <c r="B69" s="53" t="s">
        <v>110</v>
      </c>
      <c r="C69" s="54" t="s">
        <v>10</v>
      </c>
      <c r="D69" s="49">
        <f t="shared" si="7"/>
        <v>19026.599999999999</v>
      </c>
      <c r="E69" s="55">
        <v>19026.599999999999</v>
      </c>
      <c r="F69" s="55"/>
      <c r="G69" s="49">
        <f t="shared" si="2"/>
        <v>11551.5</v>
      </c>
      <c r="H69" s="55">
        <v>11551.5</v>
      </c>
      <c r="I69" s="55"/>
      <c r="J69" s="49">
        <f t="shared" si="8"/>
        <v>12500</v>
      </c>
      <c r="K69" s="55">
        <v>12500</v>
      </c>
      <c r="L69" s="55"/>
      <c r="M69" s="131">
        <f t="shared" si="4"/>
        <v>948.5</v>
      </c>
      <c r="N69" s="131">
        <f t="shared" si="4"/>
        <v>948.5</v>
      </c>
      <c r="O69" s="131">
        <f t="shared" si="4"/>
        <v>0</v>
      </c>
      <c r="P69" s="49">
        <f t="shared" si="9"/>
        <v>12500</v>
      </c>
      <c r="Q69" s="55">
        <v>12500</v>
      </c>
      <c r="R69" s="55"/>
      <c r="S69" s="49">
        <f t="shared" si="10"/>
        <v>12500</v>
      </c>
      <c r="T69" s="55">
        <v>12500</v>
      </c>
      <c r="U69" s="55"/>
      <c r="V69" s="61" t="s">
        <v>531</v>
      </c>
    </row>
    <row r="70" spans="1:22" s="51" customFormat="1" ht="1.5" hidden="1" customHeight="1">
      <c r="A70" s="52" t="s">
        <v>111</v>
      </c>
      <c r="B70" s="53" t="s">
        <v>112</v>
      </c>
      <c r="C70" s="54" t="s">
        <v>10</v>
      </c>
      <c r="D70" s="49">
        <f t="shared" si="7"/>
        <v>0</v>
      </c>
      <c r="E70" s="55"/>
      <c r="F70" s="55"/>
      <c r="G70" s="49">
        <f t="shared" si="2"/>
        <v>0</v>
      </c>
      <c r="H70" s="55"/>
      <c r="I70" s="55"/>
      <c r="J70" s="49">
        <f t="shared" si="8"/>
        <v>0</v>
      </c>
      <c r="K70" s="55"/>
      <c r="L70" s="55"/>
      <c r="M70" s="131">
        <f t="shared" si="4"/>
        <v>0</v>
      </c>
      <c r="N70" s="131">
        <f t="shared" si="4"/>
        <v>0</v>
      </c>
      <c r="O70" s="131">
        <f t="shared" si="4"/>
        <v>0</v>
      </c>
      <c r="P70" s="49">
        <f t="shared" si="9"/>
        <v>0</v>
      </c>
      <c r="Q70" s="55"/>
      <c r="R70" s="55"/>
      <c r="S70" s="49">
        <f t="shared" si="10"/>
        <v>0</v>
      </c>
      <c r="T70" s="55"/>
      <c r="U70" s="55"/>
      <c r="V70" s="62"/>
    </row>
    <row r="71" spans="1:22" s="51" customFormat="1" ht="18" customHeight="1">
      <c r="A71" s="52" t="s">
        <v>113</v>
      </c>
      <c r="B71" s="53" t="s">
        <v>114</v>
      </c>
      <c r="C71" s="54" t="s">
        <v>10</v>
      </c>
      <c r="D71" s="49">
        <f t="shared" si="7"/>
        <v>1000</v>
      </c>
      <c r="E71" s="55">
        <v>1000</v>
      </c>
      <c r="F71" s="55"/>
      <c r="G71" s="49">
        <f t="shared" si="2"/>
        <v>840</v>
      </c>
      <c r="H71" s="55">
        <v>840</v>
      </c>
      <c r="I71" s="55"/>
      <c r="J71" s="49">
        <f t="shared" si="8"/>
        <v>850</v>
      </c>
      <c r="K71" s="55">
        <v>850</v>
      </c>
      <c r="L71" s="55"/>
      <c r="M71" s="131">
        <f t="shared" si="4"/>
        <v>10</v>
      </c>
      <c r="N71" s="131">
        <f t="shared" si="4"/>
        <v>10</v>
      </c>
      <c r="O71" s="131">
        <f t="shared" si="4"/>
        <v>0</v>
      </c>
      <c r="P71" s="49">
        <f t="shared" si="9"/>
        <v>900</v>
      </c>
      <c r="Q71" s="55">
        <v>900</v>
      </c>
      <c r="R71" s="55"/>
      <c r="S71" s="49">
        <f t="shared" si="10"/>
        <v>950</v>
      </c>
      <c r="T71" s="55">
        <v>950</v>
      </c>
      <c r="U71" s="55"/>
      <c r="V71" s="63"/>
    </row>
    <row r="72" spans="1:22" s="51" customFormat="1" ht="41.25" customHeight="1">
      <c r="A72" s="46" t="s">
        <v>115</v>
      </c>
      <c r="B72" s="47" t="s">
        <v>116</v>
      </c>
      <c r="C72" s="48" t="s">
        <v>117</v>
      </c>
      <c r="D72" s="49">
        <f t="shared" si="7"/>
        <v>0</v>
      </c>
      <c r="E72" s="49"/>
      <c r="F72" s="49"/>
      <c r="G72" s="49">
        <f t="shared" si="2"/>
        <v>0</v>
      </c>
      <c r="H72" s="49"/>
      <c r="I72" s="49"/>
      <c r="J72" s="49">
        <f t="shared" si="8"/>
        <v>0</v>
      </c>
      <c r="K72" s="49"/>
      <c r="L72" s="49"/>
      <c r="M72" s="131">
        <f t="shared" si="4"/>
        <v>0</v>
      </c>
      <c r="N72" s="131">
        <f t="shared" si="4"/>
        <v>0</v>
      </c>
      <c r="O72" s="131">
        <f t="shared" si="4"/>
        <v>0</v>
      </c>
      <c r="P72" s="49">
        <f t="shared" si="9"/>
        <v>0</v>
      </c>
      <c r="Q72" s="49"/>
      <c r="R72" s="49"/>
      <c r="S72" s="49">
        <f t="shared" si="10"/>
        <v>0</v>
      </c>
      <c r="T72" s="49"/>
      <c r="U72" s="49"/>
      <c r="V72" s="57"/>
    </row>
    <row r="73" spans="1:22" s="51" customFormat="1" ht="12.75" customHeight="1">
      <c r="A73" s="52"/>
      <c r="B73" s="53" t="s">
        <v>5</v>
      </c>
      <c r="C73" s="54"/>
      <c r="D73" s="49">
        <f t="shared" si="7"/>
        <v>0</v>
      </c>
      <c r="E73" s="55"/>
      <c r="F73" s="55"/>
      <c r="G73" s="49">
        <f t="shared" ref="G73:G109" si="11">+H73+I73</f>
        <v>0</v>
      </c>
      <c r="H73" s="55"/>
      <c r="I73" s="55"/>
      <c r="J73" s="49">
        <f t="shared" si="8"/>
        <v>0</v>
      </c>
      <c r="K73" s="55"/>
      <c r="L73" s="55"/>
      <c r="M73" s="131">
        <f t="shared" ref="M73:O111" si="12">+J73-G73</f>
        <v>0</v>
      </c>
      <c r="N73" s="131">
        <f t="shared" si="12"/>
        <v>0</v>
      </c>
      <c r="O73" s="131">
        <f t="shared" si="12"/>
        <v>0</v>
      </c>
      <c r="P73" s="49">
        <f t="shared" si="9"/>
        <v>0</v>
      </c>
      <c r="Q73" s="55"/>
      <c r="R73" s="55"/>
      <c r="S73" s="49">
        <f t="shared" si="10"/>
        <v>0</v>
      </c>
      <c r="T73" s="55"/>
      <c r="U73" s="55"/>
      <c r="V73" s="57"/>
    </row>
    <row r="74" spans="1:22" s="51" customFormat="1" ht="46.5" customHeight="1">
      <c r="A74" s="52" t="s">
        <v>118</v>
      </c>
      <c r="B74" s="53" t="s">
        <v>119</v>
      </c>
      <c r="C74" s="54"/>
      <c r="D74" s="49">
        <f t="shared" si="7"/>
        <v>0</v>
      </c>
      <c r="E74" s="55"/>
      <c r="F74" s="55"/>
      <c r="G74" s="49">
        <f t="shared" si="11"/>
        <v>0</v>
      </c>
      <c r="H74" s="55"/>
      <c r="I74" s="55"/>
      <c r="J74" s="49">
        <f t="shared" si="8"/>
        <v>0</v>
      </c>
      <c r="K74" s="55"/>
      <c r="L74" s="55"/>
      <c r="M74" s="131">
        <f t="shared" si="12"/>
        <v>0</v>
      </c>
      <c r="N74" s="131">
        <f t="shared" si="12"/>
        <v>0</v>
      </c>
      <c r="O74" s="131">
        <f t="shared" si="12"/>
        <v>0</v>
      </c>
      <c r="P74" s="49">
        <f t="shared" si="9"/>
        <v>0</v>
      </c>
      <c r="Q74" s="55"/>
      <c r="R74" s="55"/>
      <c r="S74" s="49">
        <f t="shared" si="10"/>
        <v>0</v>
      </c>
      <c r="T74" s="55"/>
      <c r="U74" s="55"/>
      <c r="V74" s="57"/>
    </row>
    <row r="75" spans="1:22" s="51" customFormat="1" ht="31.5" customHeight="1">
      <c r="A75" s="46" t="s">
        <v>120</v>
      </c>
      <c r="B75" s="47" t="s">
        <v>121</v>
      </c>
      <c r="C75" s="48" t="s">
        <v>122</v>
      </c>
      <c r="D75" s="49">
        <f t="shared" si="7"/>
        <v>10507.400000000001</v>
      </c>
      <c r="E75" s="49">
        <f>+E77+E95</f>
        <v>10507.400000000001</v>
      </c>
      <c r="F75" s="49"/>
      <c r="G75" s="49">
        <f t="shared" si="11"/>
        <v>7934</v>
      </c>
      <c r="H75" s="49">
        <f>+H77+H95</f>
        <v>7934</v>
      </c>
      <c r="I75" s="49"/>
      <c r="J75" s="49">
        <f t="shared" si="8"/>
        <v>9440</v>
      </c>
      <c r="K75" s="49">
        <f>+K77+K95</f>
        <v>9440</v>
      </c>
      <c r="L75" s="49"/>
      <c r="M75" s="131">
        <f t="shared" si="12"/>
        <v>1506</v>
      </c>
      <c r="N75" s="131">
        <f t="shared" si="12"/>
        <v>1506</v>
      </c>
      <c r="O75" s="131">
        <f t="shared" si="12"/>
        <v>0</v>
      </c>
      <c r="P75" s="49">
        <f t="shared" si="9"/>
        <v>9740</v>
      </c>
      <c r="Q75" s="49">
        <f>+Q77+Q95</f>
        <v>9740</v>
      </c>
      <c r="R75" s="49"/>
      <c r="S75" s="49">
        <f t="shared" si="10"/>
        <v>9940</v>
      </c>
      <c r="T75" s="49">
        <f>+T77+T95</f>
        <v>9940</v>
      </c>
      <c r="U75" s="49"/>
      <c r="V75" s="57"/>
    </row>
    <row r="76" spans="1:22" s="51" customFormat="1" ht="12.75" customHeight="1">
      <c r="A76" s="52"/>
      <c r="B76" s="53" t="s">
        <v>5</v>
      </c>
      <c r="C76" s="54"/>
      <c r="D76" s="49">
        <f t="shared" si="7"/>
        <v>0</v>
      </c>
      <c r="E76" s="55"/>
      <c r="F76" s="55"/>
      <c r="G76" s="49">
        <f t="shared" si="11"/>
        <v>0</v>
      </c>
      <c r="H76" s="55"/>
      <c r="I76" s="55"/>
      <c r="J76" s="49">
        <f t="shared" si="8"/>
        <v>0</v>
      </c>
      <c r="K76" s="55"/>
      <c r="L76" s="55"/>
      <c r="M76" s="131">
        <f t="shared" si="12"/>
        <v>0</v>
      </c>
      <c r="N76" s="131">
        <f t="shared" si="12"/>
        <v>0</v>
      </c>
      <c r="O76" s="131">
        <f t="shared" si="12"/>
        <v>0</v>
      </c>
      <c r="P76" s="49">
        <f t="shared" si="9"/>
        <v>0</v>
      </c>
      <c r="Q76" s="55"/>
      <c r="R76" s="55"/>
      <c r="S76" s="49">
        <f t="shared" si="10"/>
        <v>0</v>
      </c>
      <c r="T76" s="55"/>
      <c r="U76" s="55"/>
      <c r="V76" s="57"/>
    </row>
    <row r="77" spans="1:22" s="51" customFormat="1" ht="24" customHeight="1">
      <c r="A77" s="52" t="s">
        <v>123</v>
      </c>
      <c r="B77" s="53" t="s">
        <v>515</v>
      </c>
      <c r="C77" s="54" t="s">
        <v>10</v>
      </c>
      <c r="D77" s="49">
        <f t="shared" si="7"/>
        <v>9598.7000000000007</v>
      </c>
      <c r="E77" s="55">
        <f>SUM(E79:E94)</f>
        <v>9598.7000000000007</v>
      </c>
      <c r="F77" s="55">
        <f>SUM(F79:F94)</f>
        <v>0</v>
      </c>
      <c r="G77" s="49">
        <f t="shared" si="11"/>
        <v>7634</v>
      </c>
      <c r="H77" s="55">
        <f>SUM(H79:H94)</f>
        <v>7634</v>
      </c>
      <c r="I77" s="55">
        <f>SUM(I79:I94)</f>
        <v>0</v>
      </c>
      <c r="J77" s="49">
        <f>+K77+L77</f>
        <v>9040</v>
      </c>
      <c r="K77" s="55">
        <f>SUM(K79:K94)</f>
        <v>9040</v>
      </c>
      <c r="L77" s="55"/>
      <c r="M77" s="131">
        <f t="shared" si="12"/>
        <v>1406</v>
      </c>
      <c r="N77" s="131">
        <f t="shared" si="12"/>
        <v>1406</v>
      </c>
      <c r="O77" s="131">
        <f t="shared" si="12"/>
        <v>0</v>
      </c>
      <c r="P77" s="49">
        <f t="shared" si="9"/>
        <v>9340</v>
      </c>
      <c r="Q77" s="55">
        <f>SUM(Q79:Q94)</f>
        <v>9340</v>
      </c>
      <c r="R77" s="55">
        <f>SUM(R79:R94)</f>
        <v>0</v>
      </c>
      <c r="S77" s="49">
        <f>+T77+U77</f>
        <v>9540</v>
      </c>
      <c r="T77" s="55">
        <f>SUM(T79:T94)</f>
        <v>9540</v>
      </c>
      <c r="U77" s="55">
        <f>SUM(U79:U94)</f>
        <v>0</v>
      </c>
      <c r="V77" s="57"/>
    </row>
    <row r="78" spans="1:22" s="51" customFormat="1" ht="18" customHeight="1">
      <c r="A78" s="52"/>
      <c r="B78" s="53" t="s">
        <v>5</v>
      </c>
      <c r="C78" s="54"/>
      <c r="D78" s="49">
        <f t="shared" si="7"/>
        <v>0</v>
      </c>
      <c r="E78" s="55"/>
      <c r="F78" s="55"/>
      <c r="G78" s="49">
        <f t="shared" si="11"/>
        <v>0</v>
      </c>
      <c r="H78" s="55"/>
      <c r="I78" s="55"/>
      <c r="J78" s="49">
        <f t="shared" si="8"/>
        <v>0</v>
      </c>
      <c r="K78" s="55"/>
      <c r="L78" s="55"/>
      <c r="M78" s="131">
        <f t="shared" si="12"/>
        <v>0</v>
      </c>
      <c r="N78" s="131">
        <f t="shared" si="12"/>
        <v>0</v>
      </c>
      <c r="O78" s="131">
        <f t="shared" si="12"/>
        <v>0</v>
      </c>
      <c r="P78" s="49">
        <f t="shared" si="9"/>
        <v>0</v>
      </c>
      <c r="Q78" s="55"/>
      <c r="R78" s="55"/>
      <c r="S78" s="49">
        <f t="shared" si="10"/>
        <v>0</v>
      </c>
      <c r="T78" s="55"/>
      <c r="U78" s="55"/>
      <c r="V78" s="57"/>
    </row>
    <row r="79" spans="1:22" s="51" customFormat="1" ht="53.25" customHeight="1">
      <c r="A79" s="52" t="s">
        <v>124</v>
      </c>
      <c r="B79" s="53" t="s">
        <v>125</v>
      </c>
      <c r="C79" s="54" t="s">
        <v>10</v>
      </c>
      <c r="D79" s="49">
        <f t="shared" si="7"/>
        <v>0</v>
      </c>
      <c r="E79" s="55"/>
      <c r="F79" s="55"/>
      <c r="G79" s="49">
        <f t="shared" si="11"/>
        <v>0</v>
      </c>
      <c r="H79" s="55"/>
      <c r="I79" s="55"/>
      <c r="J79" s="49">
        <f t="shared" si="8"/>
        <v>0</v>
      </c>
      <c r="K79" s="55"/>
      <c r="L79" s="55"/>
      <c r="M79" s="131">
        <f t="shared" si="12"/>
        <v>0</v>
      </c>
      <c r="N79" s="131">
        <f t="shared" si="12"/>
        <v>0</v>
      </c>
      <c r="O79" s="131">
        <f t="shared" si="12"/>
        <v>0</v>
      </c>
      <c r="P79" s="49">
        <f t="shared" si="9"/>
        <v>0</v>
      </c>
      <c r="Q79" s="55"/>
      <c r="R79" s="55"/>
      <c r="S79" s="49">
        <f t="shared" si="10"/>
        <v>0</v>
      </c>
      <c r="T79" s="55"/>
      <c r="U79" s="55"/>
      <c r="V79" s="57"/>
    </row>
    <row r="80" spans="1:22" s="51" customFormat="1" ht="63">
      <c r="A80" s="52" t="s">
        <v>126</v>
      </c>
      <c r="B80" s="53" t="s">
        <v>127</v>
      </c>
      <c r="C80" s="54" t="s">
        <v>10</v>
      </c>
      <c r="D80" s="49">
        <f t="shared" si="7"/>
        <v>0</v>
      </c>
      <c r="E80" s="55"/>
      <c r="F80" s="55"/>
      <c r="G80" s="49">
        <f t="shared" si="11"/>
        <v>20</v>
      </c>
      <c r="H80" s="55">
        <v>20</v>
      </c>
      <c r="I80" s="55"/>
      <c r="J80" s="49">
        <f t="shared" si="8"/>
        <v>50</v>
      </c>
      <c r="K80" s="55">
        <v>50</v>
      </c>
      <c r="L80" s="55"/>
      <c r="M80" s="131">
        <f t="shared" si="12"/>
        <v>30</v>
      </c>
      <c r="N80" s="131">
        <f t="shared" si="12"/>
        <v>30</v>
      </c>
      <c r="O80" s="131">
        <f t="shared" si="12"/>
        <v>0</v>
      </c>
      <c r="P80" s="49">
        <f t="shared" si="9"/>
        <v>50</v>
      </c>
      <c r="Q80" s="55">
        <v>50</v>
      </c>
      <c r="R80" s="55"/>
      <c r="S80" s="49">
        <f t="shared" si="10"/>
        <v>50</v>
      </c>
      <c r="T80" s="55">
        <v>50</v>
      </c>
      <c r="U80" s="55"/>
      <c r="V80" s="140"/>
    </row>
    <row r="81" spans="1:22" s="51" customFormat="1" ht="47.25" customHeight="1">
      <c r="A81" s="52" t="s">
        <v>128</v>
      </c>
      <c r="B81" s="53" t="s">
        <v>129</v>
      </c>
      <c r="C81" s="54" t="s">
        <v>10</v>
      </c>
      <c r="D81" s="49">
        <f t="shared" si="7"/>
        <v>57</v>
      </c>
      <c r="E81" s="55">
        <v>57</v>
      </c>
      <c r="F81" s="55"/>
      <c r="G81" s="49">
        <f t="shared" si="11"/>
        <v>20</v>
      </c>
      <c r="H81" s="55">
        <v>20</v>
      </c>
      <c r="I81" s="55"/>
      <c r="J81" s="49">
        <f t="shared" si="8"/>
        <v>50</v>
      </c>
      <c r="K81" s="55">
        <v>50</v>
      </c>
      <c r="L81" s="55"/>
      <c r="M81" s="131">
        <f t="shared" si="12"/>
        <v>30</v>
      </c>
      <c r="N81" s="131">
        <f t="shared" si="12"/>
        <v>30</v>
      </c>
      <c r="O81" s="131">
        <f t="shared" si="12"/>
        <v>0</v>
      </c>
      <c r="P81" s="49">
        <f t="shared" si="9"/>
        <v>50</v>
      </c>
      <c r="Q81" s="55">
        <v>50</v>
      </c>
      <c r="R81" s="55"/>
      <c r="S81" s="49">
        <f t="shared" si="10"/>
        <v>50</v>
      </c>
      <c r="T81" s="55">
        <v>50</v>
      </c>
      <c r="U81" s="55"/>
      <c r="V81" s="141"/>
    </row>
    <row r="82" spans="1:22" s="51" customFormat="1" ht="57" customHeight="1">
      <c r="A82" s="52" t="s">
        <v>130</v>
      </c>
      <c r="B82" s="53" t="s">
        <v>131</v>
      </c>
      <c r="C82" s="54" t="s">
        <v>10</v>
      </c>
      <c r="D82" s="49">
        <f>+E82+F82</f>
        <v>0</v>
      </c>
      <c r="E82" s="55"/>
      <c r="F82" s="55"/>
      <c r="G82" s="49">
        <f t="shared" si="11"/>
        <v>0</v>
      </c>
      <c r="H82" s="55"/>
      <c r="I82" s="55"/>
      <c r="J82" s="49">
        <f t="shared" si="8"/>
        <v>0</v>
      </c>
      <c r="K82" s="55"/>
      <c r="L82" s="55"/>
      <c r="M82" s="131">
        <f t="shared" si="12"/>
        <v>0</v>
      </c>
      <c r="N82" s="131">
        <f t="shared" si="12"/>
        <v>0</v>
      </c>
      <c r="O82" s="131">
        <f t="shared" si="12"/>
        <v>0</v>
      </c>
      <c r="P82" s="49">
        <f t="shared" si="9"/>
        <v>0</v>
      </c>
      <c r="Q82" s="55"/>
      <c r="R82" s="55"/>
      <c r="S82" s="49">
        <f t="shared" si="10"/>
        <v>0</v>
      </c>
      <c r="T82" s="55"/>
      <c r="U82" s="55"/>
      <c r="V82" s="57"/>
    </row>
    <row r="83" spans="1:22" s="51" customFormat="1" ht="31.5" customHeight="1">
      <c r="A83" s="52" t="s">
        <v>132</v>
      </c>
      <c r="B83" s="53" t="s">
        <v>133</v>
      </c>
      <c r="C83" s="54" t="s">
        <v>10</v>
      </c>
      <c r="D83" s="49">
        <f>+E83+F83</f>
        <v>0</v>
      </c>
      <c r="E83" s="55"/>
      <c r="F83" s="55"/>
      <c r="G83" s="49">
        <f t="shared" si="11"/>
        <v>100</v>
      </c>
      <c r="H83" s="55">
        <v>100</v>
      </c>
      <c r="I83" s="55"/>
      <c r="J83" s="49">
        <f t="shared" si="8"/>
        <v>120</v>
      </c>
      <c r="K83" s="55">
        <v>120</v>
      </c>
      <c r="L83" s="55"/>
      <c r="M83" s="131">
        <f t="shared" si="12"/>
        <v>20</v>
      </c>
      <c r="N83" s="131">
        <f t="shared" si="12"/>
        <v>20</v>
      </c>
      <c r="O83" s="131">
        <f t="shared" si="12"/>
        <v>0</v>
      </c>
      <c r="P83" s="49">
        <f t="shared" si="9"/>
        <v>120</v>
      </c>
      <c r="Q83" s="55">
        <v>120</v>
      </c>
      <c r="R83" s="55"/>
      <c r="S83" s="49">
        <f t="shared" si="10"/>
        <v>120</v>
      </c>
      <c r="T83" s="55">
        <v>120</v>
      </c>
      <c r="U83" s="55"/>
      <c r="V83" s="57"/>
    </row>
    <row r="84" spans="1:22" s="51" customFormat="1" ht="39" customHeight="1">
      <c r="A84" s="52" t="s">
        <v>134</v>
      </c>
      <c r="B84" s="53" t="s">
        <v>135</v>
      </c>
      <c r="C84" s="54" t="s">
        <v>10</v>
      </c>
      <c r="D84" s="49">
        <f>+E84+F84</f>
        <v>5381.8</v>
      </c>
      <c r="E84" s="55">
        <v>5381.8</v>
      </c>
      <c r="F84" s="55"/>
      <c r="G84" s="49">
        <f t="shared" si="11"/>
        <v>4160</v>
      </c>
      <c r="H84" s="55">
        <v>4160</v>
      </c>
      <c r="I84" s="55"/>
      <c r="J84" s="49">
        <f t="shared" si="8"/>
        <v>4200</v>
      </c>
      <c r="K84" s="55">
        <v>4200</v>
      </c>
      <c r="L84" s="55"/>
      <c r="M84" s="131">
        <f t="shared" si="12"/>
        <v>40</v>
      </c>
      <c r="N84" s="131">
        <f t="shared" si="12"/>
        <v>40</v>
      </c>
      <c r="O84" s="131">
        <f t="shared" si="12"/>
        <v>0</v>
      </c>
      <c r="P84" s="49">
        <f t="shared" si="9"/>
        <v>4400</v>
      </c>
      <c r="Q84" s="55">
        <v>4400</v>
      </c>
      <c r="R84" s="55"/>
      <c r="S84" s="49">
        <f t="shared" si="10"/>
        <v>4500</v>
      </c>
      <c r="T84" s="55">
        <v>4500</v>
      </c>
      <c r="U84" s="55"/>
      <c r="V84" s="57" t="s">
        <v>525</v>
      </c>
    </row>
    <row r="85" spans="1:22" s="51" customFormat="1" ht="69" customHeight="1">
      <c r="A85" s="52" t="s">
        <v>136</v>
      </c>
      <c r="B85" s="53" t="s">
        <v>137</v>
      </c>
      <c r="C85" s="54" t="s">
        <v>10</v>
      </c>
      <c r="D85" s="49">
        <f>+E85+F85</f>
        <v>0</v>
      </c>
      <c r="E85" s="55"/>
      <c r="F85" s="55"/>
      <c r="G85" s="49">
        <f t="shared" si="11"/>
        <v>0</v>
      </c>
      <c r="H85" s="55"/>
      <c r="I85" s="55"/>
      <c r="J85" s="49">
        <f t="shared" si="8"/>
        <v>0</v>
      </c>
      <c r="K85" s="55"/>
      <c r="L85" s="55"/>
      <c r="M85" s="131">
        <f t="shared" si="12"/>
        <v>0</v>
      </c>
      <c r="N85" s="131">
        <f t="shared" si="12"/>
        <v>0</v>
      </c>
      <c r="O85" s="131">
        <f t="shared" si="12"/>
        <v>0</v>
      </c>
      <c r="P85" s="49">
        <f t="shared" si="9"/>
        <v>0</v>
      </c>
      <c r="Q85" s="55"/>
      <c r="R85" s="55"/>
      <c r="S85" s="49">
        <f t="shared" si="10"/>
        <v>0</v>
      </c>
      <c r="T85" s="55"/>
      <c r="U85" s="55"/>
      <c r="V85" s="57"/>
    </row>
    <row r="86" spans="1:22" s="51" customFormat="1" ht="43.5" customHeight="1">
      <c r="A86" s="59">
        <v>13510</v>
      </c>
      <c r="B86" s="60" t="s">
        <v>507</v>
      </c>
      <c r="C86" s="54"/>
      <c r="D86" s="49">
        <f>+E86+F86</f>
        <v>3241.9</v>
      </c>
      <c r="E86" s="55">
        <v>3241.9</v>
      </c>
      <c r="F86" s="55"/>
      <c r="G86" s="49">
        <f t="shared" si="11"/>
        <v>2400</v>
      </c>
      <c r="H86" s="55">
        <v>2400</v>
      </c>
      <c r="I86" s="55"/>
      <c r="J86" s="49">
        <f t="shared" si="8"/>
        <v>2500</v>
      </c>
      <c r="K86" s="55">
        <v>2500</v>
      </c>
      <c r="L86" s="55"/>
      <c r="M86" s="131">
        <f t="shared" si="12"/>
        <v>100</v>
      </c>
      <c r="N86" s="131">
        <f t="shared" si="12"/>
        <v>100</v>
      </c>
      <c r="O86" s="131">
        <f t="shared" si="12"/>
        <v>0</v>
      </c>
      <c r="P86" s="49">
        <f t="shared" si="9"/>
        <v>2600</v>
      </c>
      <c r="Q86" s="55">
        <v>2600</v>
      </c>
      <c r="R86" s="55"/>
      <c r="S86" s="49">
        <f t="shared" si="10"/>
        <v>2700</v>
      </c>
      <c r="T86" s="55">
        <v>2700</v>
      </c>
      <c r="U86" s="55"/>
      <c r="V86" s="57" t="s">
        <v>525</v>
      </c>
    </row>
    <row r="87" spans="1:22" s="51" customFormat="1" ht="48.75" customHeight="1">
      <c r="A87" s="52" t="s">
        <v>138</v>
      </c>
      <c r="B87" s="53" t="s">
        <v>139</v>
      </c>
      <c r="C87" s="54" t="s">
        <v>10</v>
      </c>
      <c r="D87" s="49">
        <f t="shared" si="7"/>
        <v>0</v>
      </c>
      <c r="E87" s="55"/>
      <c r="F87" s="55"/>
      <c r="G87" s="49">
        <f t="shared" si="11"/>
        <v>0</v>
      </c>
      <c r="H87" s="55"/>
      <c r="I87" s="55"/>
      <c r="J87" s="49">
        <f t="shared" si="8"/>
        <v>0</v>
      </c>
      <c r="K87" s="55"/>
      <c r="L87" s="55"/>
      <c r="M87" s="131">
        <f t="shared" si="12"/>
        <v>0</v>
      </c>
      <c r="N87" s="131">
        <f t="shared" si="12"/>
        <v>0</v>
      </c>
      <c r="O87" s="131">
        <f t="shared" si="12"/>
        <v>0</v>
      </c>
      <c r="P87" s="49">
        <f t="shared" si="9"/>
        <v>0</v>
      </c>
      <c r="Q87" s="55"/>
      <c r="R87" s="55"/>
      <c r="S87" s="49">
        <f t="shared" si="10"/>
        <v>0</v>
      </c>
      <c r="T87" s="55"/>
      <c r="U87" s="55"/>
      <c r="V87" s="57"/>
    </row>
    <row r="88" spans="1:22" s="51" customFormat="1" ht="40.5" customHeight="1">
      <c r="A88" s="52" t="s">
        <v>140</v>
      </c>
      <c r="B88" s="53" t="s">
        <v>141</v>
      </c>
      <c r="C88" s="54" t="s">
        <v>10</v>
      </c>
      <c r="D88" s="49">
        <f t="shared" si="7"/>
        <v>918</v>
      </c>
      <c r="E88" s="55">
        <v>918</v>
      </c>
      <c r="F88" s="55"/>
      <c r="G88" s="49">
        <f t="shared" si="11"/>
        <v>924</v>
      </c>
      <c r="H88" s="55">
        <v>924</v>
      </c>
      <c r="I88" s="55"/>
      <c r="J88" s="49">
        <f t="shared" si="8"/>
        <v>2100</v>
      </c>
      <c r="K88" s="55">
        <v>2100</v>
      </c>
      <c r="L88" s="55"/>
      <c r="M88" s="131">
        <f t="shared" si="12"/>
        <v>1176</v>
      </c>
      <c r="N88" s="131">
        <f t="shared" si="12"/>
        <v>1176</v>
      </c>
      <c r="O88" s="131">
        <f t="shared" si="12"/>
        <v>0</v>
      </c>
      <c r="P88" s="49">
        <f t="shared" si="9"/>
        <v>2100</v>
      </c>
      <c r="Q88" s="55">
        <v>2100</v>
      </c>
      <c r="R88" s="55"/>
      <c r="S88" s="49">
        <f t="shared" si="10"/>
        <v>2100</v>
      </c>
      <c r="T88" s="55">
        <v>2100</v>
      </c>
      <c r="U88" s="55"/>
      <c r="V88" s="57" t="s">
        <v>532</v>
      </c>
    </row>
    <row r="89" spans="1:22" s="51" customFormat="1" ht="48.75" customHeight="1">
      <c r="A89" s="52" t="s">
        <v>142</v>
      </c>
      <c r="B89" s="53" t="s">
        <v>143</v>
      </c>
      <c r="C89" s="54" t="s">
        <v>10</v>
      </c>
      <c r="D89" s="49">
        <f t="shared" si="7"/>
        <v>0</v>
      </c>
      <c r="E89" s="55"/>
      <c r="F89" s="55"/>
      <c r="G89" s="49">
        <f t="shared" si="11"/>
        <v>0</v>
      </c>
      <c r="H89" s="55"/>
      <c r="I89" s="55"/>
      <c r="J89" s="49">
        <f t="shared" si="8"/>
        <v>0</v>
      </c>
      <c r="K89" s="55"/>
      <c r="L89" s="55"/>
      <c r="M89" s="131">
        <f t="shared" si="12"/>
        <v>0</v>
      </c>
      <c r="N89" s="131">
        <f t="shared" si="12"/>
        <v>0</v>
      </c>
      <c r="O89" s="131">
        <f t="shared" si="12"/>
        <v>0</v>
      </c>
      <c r="P89" s="49">
        <f t="shared" si="9"/>
        <v>0</v>
      </c>
      <c r="Q89" s="55"/>
      <c r="R89" s="55"/>
      <c r="S89" s="49">
        <f t="shared" si="10"/>
        <v>0</v>
      </c>
      <c r="T89" s="55"/>
      <c r="U89" s="55"/>
      <c r="V89" s="57"/>
    </row>
    <row r="90" spans="1:22" s="51" customFormat="1" ht="48.75" customHeight="1">
      <c r="A90" s="52" t="s">
        <v>144</v>
      </c>
      <c r="B90" s="53" t="s">
        <v>145</v>
      </c>
      <c r="C90" s="54" t="s">
        <v>10</v>
      </c>
      <c r="D90" s="49">
        <f t="shared" si="7"/>
        <v>0</v>
      </c>
      <c r="E90" s="55"/>
      <c r="F90" s="55"/>
      <c r="G90" s="49">
        <f t="shared" si="11"/>
        <v>0</v>
      </c>
      <c r="H90" s="55"/>
      <c r="I90" s="55"/>
      <c r="J90" s="49">
        <f t="shared" si="8"/>
        <v>0</v>
      </c>
      <c r="K90" s="55"/>
      <c r="L90" s="55"/>
      <c r="M90" s="131">
        <f t="shared" si="12"/>
        <v>0</v>
      </c>
      <c r="N90" s="131">
        <f t="shared" si="12"/>
        <v>0</v>
      </c>
      <c r="O90" s="131">
        <f t="shared" si="12"/>
        <v>0</v>
      </c>
      <c r="P90" s="49">
        <f t="shared" si="9"/>
        <v>0</v>
      </c>
      <c r="Q90" s="55"/>
      <c r="R90" s="55"/>
      <c r="S90" s="49">
        <f t="shared" si="10"/>
        <v>0</v>
      </c>
      <c r="T90" s="55"/>
      <c r="U90" s="55"/>
      <c r="V90" s="57"/>
    </row>
    <row r="91" spans="1:22" s="51" customFormat="1" ht="68.25" customHeight="1">
      <c r="A91" s="52" t="s">
        <v>146</v>
      </c>
      <c r="B91" s="53" t="s">
        <v>147</v>
      </c>
      <c r="C91" s="54" t="s">
        <v>10</v>
      </c>
      <c r="D91" s="49">
        <f t="shared" si="7"/>
        <v>0</v>
      </c>
      <c r="E91" s="55"/>
      <c r="F91" s="55"/>
      <c r="G91" s="49">
        <f t="shared" si="11"/>
        <v>0</v>
      </c>
      <c r="H91" s="55"/>
      <c r="I91" s="55"/>
      <c r="J91" s="49">
        <f t="shared" si="8"/>
        <v>0</v>
      </c>
      <c r="K91" s="55"/>
      <c r="L91" s="55"/>
      <c r="M91" s="131">
        <f t="shared" si="12"/>
        <v>0</v>
      </c>
      <c r="N91" s="131">
        <f t="shared" si="12"/>
        <v>0</v>
      </c>
      <c r="O91" s="131">
        <f t="shared" si="12"/>
        <v>0</v>
      </c>
      <c r="P91" s="49">
        <f t="shared" si="9"/>
        <v>0</v>
      </c>
      <c r="Q91" s="55"/>
      <c r="R91" s="55"/>
      <c r="S91" s="49">
        <f t="shared" si="10"/>
        <v>0</v>
      </c>
      <c r="T91" s="55"/>
      <c r="U91" s="55"/>
      <c r="V91" s="57"/>
    </row>
    <row r="92" spans="1:22" s="51" customFormat="1" ht="28.5" customHeight="1">
      <c r="A92" s="52" t="s">
        <v>148</v>
      </c>
      <c r="B92" s="53" t="s">
        <v>149</v>
      </c>
      <c r="C92" s="54" t="s">
        <v>10</v>
      </c>
      <c r="D92" s="49">
        <f t="shared" si="7"/>
        <v>0</v>
      </c>
      <c r="E92" s="55"/>
      <c r="F92" s="55"/>
      <c r="G92" s="49">
        <f t="shared" si="11"/>
        <v>10</v>
      </c>
      <c r="H92" s="55">
        <v>10</v>
      </c>
      <c r="I92" s="55"/>
      <c r="J92" s="49">
        <f>+K92+L92</f>
        <v>20</v>
      </c>
      <c r="K92" s="55">
        <v>20</v>
      </c>
      <c r="L92" s="55"/>
      <c r="M92" s="131">
        <f t="shared" si="12"/>
        <v>10</v>
      </c>
      <c r="N92" s="131">
        <f t="shared" si="12"/>
        <v>10</v>
      </c>
      <c r="O92" s="131">
        <f t="shared" si="12"/>
        <v>0</v>
      </c>
      <c r="P92" s="49">
        <f t="shared" si="9"/>
        <v>20</v>
      </c>
      <c r="Q92" s="55">
        <v>20</v>
      </c>
      <c r="R92" s="55"/>
      <c r="S92" s="49">
        <f t="shared" si="10"/>
        <v>20</v>
      </c>
      <c r="T92" s="55">
        <v>20</v>
      </c>
      <c r="U92" s="55"/>
      <c r="V92" s="57"/>
    </row>
    <row r="93" spans="1:22" s="51" customFormat="1" ht="24" customHeight="1">
      <c r="A93" s="52" t="s">
        <v>150</v>
      </c>
      <c r="B93" s="53" t="s">
        <v>151</v>
      </c>
      <c r="C93" s="54" t="s">
        <v>10</v>
      </c>
      <c r="D93" s="49">
        <f t="shared" si="7"/>
        <v>0</v>
      </c>
      <c r="E93" s="55"/>
      <c r="F93" s="55"/>
      <c r="G93" s="49">
        <f t="shared" si="11"/>
        <v>0</v>
      </c>
      <c r="H93" s="55"/>
      <c r="I93" s="55"/>
      <c r="J93" s="49">
        <f t="shared" si="8"/>
        <v>0</v>
      </c>
      <c r="K93" s="55"/>
      <c r="L93" s="55"/>
      <c r="M93" s="131">
        <f t="shared" si="12"/>
        <v>0</v>
      </c>
      <c r="N93" s="131">
        <f t="shared" si="12"/>
        <v>0</v>
      </c>
      <c r="O93" s="131">
        <f t="shared" si="12"/>
        <v>0</v>
      </c>
      <c r="P93" s="49">
        <f t="shared" si="9"/>
        <v>0</v>
      </c>
      <c r="Q93" s="55"/>
      <c r="R93" s="55"/>
      <c r="S93" s="49">
        <f t="shared" si="10"/>
        <v>0</v>
      </c>
      <c r="T93" s="55"/>
      <c r="U93" s="55"/>
      <c r="V93" s="57"/>
    </row>
    <row r="94" spans="1:22" s="51" customFormat="1" ht="24" customHeight="1">
      <c r="A94" s="52" t="s">
        <v>152</v>
      </c>
      <c r="B94" s="53" t="s">
        <v>153</v>
      </c>
      <c r="C94" s="54" t="s">
        <v>10</v>
      </c>
      <c r="D94" s="49">
        <f t="shared" si="7"/>
        <v>0</v>
      </c>
      <c r="E94" s="55"/>
      <c r="F94" s="55"/>
      <c r="G94" s="49">
        <f t="shared" si="11"/>
        <v>0</v>
      </c>
      <c r="H94" s="55"/>
      <c r="I94" s="55"/>
      <c r="J94" s="49">
        <f t="shared" si="8"/>
        <v>0</v>
      </c>
      <c r="K94" s="55"/>
      <c r="L94" s="55"/>
      <c r="M94" s="131">
        <f t="shared" si="12"/>
        <v>0</v>
      </c>
      <c r="N94" s="131">
        <f t="shared" si="12"/>
        <v>0</v>
      </c>
      <c r="O94" s="131">
        <f t="shared" si="12"/>
        <v>0</v>
      </c>
      <c r="P94" s="49">
        <f t="shared" si="9"/>
        <v>0</v>
      </c>
      <c r="Q94" s="55"/>
      <c r="R94" s="55"/>
      <c r="S94" s="49">
        <f t="shared" si="10"/>
        <v>0</v>
      </c>
      <c r="T94" s="55"/>
      <c r="U94" s="55"/>
      <c r="V94" s="57"/>
    </row>
    <row r="95" spans="1:22" s="51" customFormat="1" ht="36.75" customHeight="1">
      <c r="A95" s="52" t="s">
        <v>154</v>
      </c>
      <c r="B95" s="53" t="s">
        <v>155</v>
      </c>
      <c r="C95" s="54" t="s">
        <v>10</v>
      </c>
      <c r="D95" s="49">
        <f t="shared" si="7"/>
        <v>908.7</v>
      </c>
      <c r="E95" s="55">
        <v>908.7</v>
      </c>
      <c r="F95" s="55"/>
      <c r="G95" s="49">
        <f t="shared" si="11"/>
        <v>300</v>
      </c>
      <c r="H95" s="55">
        <v>300</v>
      </c>
      <c r="I95" s="55"/>
      <c r="J95" s="49">
        <f t="shared" si="8"/>
        <v>400</v>
      </c>
      <c r="K95" s="55">
        <v>400</v>
      </c>
      <c r="L95" s="55"/>
      <c r="M95" s="131">
        <f t="shared" si="12"/>
        <v>100</v>
      </c>
      <c r="N95" s="131">
        <f t="shared" si="12"/>
        <v>100</v>
      </c>
      <c r="O95" s="131">
        <f t="shared" si="12"/>
        <v>0</v>
      </c>
      <c r="P95" s="49">
        <f t="shared" si="9"/>
        <v>400</v>
      </c>
      <c r="Q95" s="55">
        <v>400</v>
      </c>
      <c r="R95" s="55"/>
      <c r="S95" s="49">
        <f t="shared" si="10"/>
        <v>400</v>
      </c>
      <c r="T95" s="55">
        <v>400</v>
      </c>
      <c r="U95" s="55"/>
      <c r="V95" s="57" t="s">
        <v>533</v>
      </c>
    </row>
    <row r="96" spans="1:22" s="51" customFormat="1" ht="32.25" customHeight="1">
      <c r="A96" s="46" t="s">
        <v>156</v>
      </c>
      <c r="B96" s="47" t="s">
        <v>181</v>
      </c>
      <c r="C96" s="48" t="s">
        <v>157</v>
      </c>
      <c r="D96" s="49">
        <f t="shared" si="7"/>
        <v>0</v>
      </c>
      <c r="E96" s="49">
        <f>SUM(E98:E99)</f>
        <v>0</v>
      </c>
      <c r="F96" s="49"/>
      <c r="G96" s="49">
        <f>+H96+I96</f>
        <v>100</v>
      </c>
      <c r="H96" s="49">
        <f>SUM(H98:H99)</f>
        <v>100</v>
      </c>
      <c r="I96" s="49"/>
      <c r="J96" s="49">
        <f t="shared" si="8"/>
        <v>150</v>
      </c>
      <c r="K96" s="49">
        <f>SUM(K98:K99)</f>
        <v>150</v>
      </c>
      <c r="L96" s="49"/>
      <c r="M96" s="131">
        <f t="shared" si="12"/>
        <v>50</v>
      </c>
      <c r="N96" s="131">
        <f t="shared" si="12"/>
        <v>50</v>
      </c>
      <c r="O96" s="131">
        <f t="shared" si="12"/>
        <v>0</v>
      </c>
      <c r="P96" s="49">
        <f t="shared" si="9"/>
        <v>150</v>
      </c>
      <c r="Q96" s="49">
        <f>SUM(Q98:Q99)</f>
        <v>150</v>
      </c>
      <c r="R96" s="49"/>
      <c r="S96" s="49">
        <f t="shared" si="10"/>
        <v>150</v>
      </c>
      <c r="T96" s="49">
        <f>SUM(T98:T99)</f>
        <v>150</v>
      </c>
      <c r="U96" s="49"/>
      <c r="V96" s="57"/>
    </row>
    <row r="97" spans="1:22" s="51" customFormat="1" ht="19.5" customHeight="1">
      <c r="A97" s="52"/>
      <c r="B97" s="53" t="s">
        <v>5</v>
      </c>
      <c r="C97" s="54"/>
      <c r="D97" s="49">
        <f t="shared" si="7"/>
        <v>0</v>
      </c>
      <c r="E97" s="55"/>
      <c r="F97" s="55"/>
      <c r="G97" s="49">
        <f t="shared" si="11"/>
        <v>0</v>
      </c>
      <c r="H97" s="55"/>
      <c r="I97" s="55"/>
      <c r="J97" s="49">
        <f t="shared" si="8"/>
        <v>0</v>
      </c>
      <c r="K97" s="55"/>
      <c r="L97" s="55"/>
      <c r="M97" s="131">
        <f t="shared" si="12"/>
        <v>0</v>
      </c>
      <c r="N97" s="131">
        <f t="shared" si="12"/>
        <v>0</v>
      </c>
      <c r="O97" s="131">
        <f t="shared" si="12"/>
        <v>0</v>
      </c>
      <c r="P97" s="49">
        <f t="shared" si="9"/>
        <v>0</v>
      </c>
      <c r="Q97" s="55"/>
      <c r="R97" s="55"/>
      <c r="S97" s="49">
        <f t="shared" si="10"/>
        <v>0</v>
      </c>
      <c r="T97" s="55"/>
      <c r="U97" s="55"/>
      <c r="V97" s="56"/>
    </row>
    <row r="98" spans="1:22" s="51" customFormat="1" ht="45.75" customHeight="1">
      <c r="A98" s="52" t="s">
        <v>158</v>
      </c>
      <c r="B98" s="53" t="s">
        <v>159</v>
      </c>
      <c r="C98" s="54" t="s">
        <v>10</v>
      </c>
      <c r="D98" s="49">
        <f t="shared" si="7"/>
        <v>0</v>
      </c>
      <c r="E98" s="55"/>
      <c r="F98" s="55"/>
      <c r="G98" s="49">
        <f t="shared" si="11"/>
        <v>100</v>
      </c>
      <c r="H98" s="55">
        <v>100</v>
      </c>
      <c r="I98" s="55"/>
      <c r="J98" s="49">
        <f t="shared" si="8"/>
        <v>150</v>
      </c>
      <c r="K98" s="55">
        <v>150</v>
      </c>
      <c r="L98" s="55"/>
      <c r="M98" s="131">
        <f t="shared" si="12"/>
        <v>50</v>
      </c>
      <c r="N98" s="131"/>
      <c r="O98" s="131">
        <f t="shared" si="12"/>
        <v>0</v>
      </c>
      <c r="P98" s="49">
        <f t="shared" si="9"/>
        <v>150</v>
      </c>
      <c r="Q98" s="55">
        <v>150</v>
      </c>
      <c r="R98" s="55"/>
      <c r="S98" s="49">
        <f t="shared" si="10"/>
        <v>150</v>
      </c>
      <c r="T98" s="55">
        <v>150</v>
      </c>
      <c r="U98" s="55"/>
      <c r="V98" s="56" t="s">
        <v>526</v>
      </c>
    </row>
    <row r="99" spans="1:22" s="51" customFormat="1" ht="38.25" customHeight="1">
      <c r="A99" s="52" t="s">
        <v>160</v>
      </c>
      <c r="B99" s="53" t="s">
        <v>161</v>
      </c>
      <c r="C99" s="54" t="s">
        <v>10</v>
      </c>
      <c r="D99" s="49">
        <f t="shared" si="7"/>
        <v>0</v>
      </c>
      <c r="E99" s="55"/>
      <c r="F99" s="55"/>
      <c r="G99" s="49">
        <f t="shared" si="11"/>
        <v>0</v>
      </c>
      <c r="H99" s="55"/>
      <c r="I99" s="55"/>
      <c r="J99" s="49">
        <f t="shared" si="8"/>
        <v>0</v>
      </c>
      <c r="K99" s="55"/>
      <c r="L99" s="55"/>
      <c r="M99" s="131">
        <f t="shared" si="12"/>
        <v>0</v>
      </c>
      <c r="N99" s="131">
        <f t="shared" si="12"/>
        <v>0</v>
      </c>
      <c r="O99" s="131">
        <f t="shared" si="12"/>
        <v>0</v>
      </c>
      <c r="P99" s="49">
        <f t="shared" si="9"/>
        <v>0</v>
      </c>
      <c r="Q99" s="55"/>
      <c r="R99" s="55"/>
      <c r="S99" s="49">
        <f t="shared" si="10"/>
        <v>0</v>
      </c>
      <c r="T99" s="55"/>
      <c r="U99" s="55"/>
      <c r="V99" s="50"/>
    </row>
    <row r="100" spans="1:22" s="51" customFormat="1" ht="30.75" customHeight="1">
      <c r="A100" s="46" t="s">
        <v>162</v>
      </c>
      <c r="B100" s="47" t="s">
        <v>163</v>
      </c>
      <c r="C100" s="48" t="s">
        <v>164</v>
      </c>
      <c r="D100" s="49">
        <f t="shared" si="7"/>
        <v>0</v>
      </c>
      <c r="E100" s="49"/>
      <c r="F100" s="49"/>
      <c r="G100" s="49">
        <f t="shared" si="11"/>
        <v>0</v>
      </c>
      <c r="H100" s="49"/>
      <c r="I100" s="49"/>
      <c r="J100" s="49">
        <f t="shared" si="8"/>
        <v>0</v>
      </c>
      <c r="K100" s="49"/>
      <c r="L100" s="49"/>
      <c r="M100" s="131">
        <f t="shared" si="12"/>
        <v>0</v>
      </c>
      <c r="N100" s="131">
        <f t="shared" si="12"/>
        <v>0</v>
      </c>
      <c r="O100" s="131">
        <f t="shared" si="12"/>
        <v>0</v>
      </c>
      <c r="P100" s="49">
        <f t="shared" si="9"/>
        <v>0</v>
      </c>
      <c r="Q100" s="49"/>
      <c r="R100" s="49"/>
      <c r="S100" s="49">
        <f t="shared" si="10"/>
        <v>0</v>
      </c>
      <c r="T100" s="49"/>
      <c r="U100" s="49"/>
      <c r="V100" s="56"/>
    </row>
    <row r="101" spans="1:22" s="51" customFormat="1" ht="20.25" customHeight="1">
      <c r="A101" s="52"/>
      <c r="B101" s="53" t="s">
        <v>5</v>
      </c>
      <c r="C101" s="54"/>
      <c r="D101" s="49">
        <f t="shared" si="7"/>
        <v>0</v>
      </c>
      <c r="E101" s="55"/>
      <c r="F101" s="55"/>
      <c r="G101" s="49">
        <f t="shared" si="11"/>
        <v>0</v>
      </c>
      <c r="H101" s="55"/>
      <c r="I101" s="55"/>
      <c r="J101" s="49">
        <f t="shared" si="8"/>
        <v>0</v>
      </c>
      <c r="K101" s="55"/>
      <c r="L101" s="55"/>
      <c r="M101" s="131">
        <f t="shared" si="12"/>
        <v>0</v>
      </c>
      <c r="N101" s="131">
        <f t="shared" si="12"/>
        <v>0</v>
      </c>
      <c r="O101" s="131">
        <f t="shared" si="12"/>
        <v>0</v>
      </c>
      <c r="P101" s="49">
        <f t="shared" si="9"/>
        <v>0</v>
      </c>
      <c r="Q101" s="55"/>
      <c r="R101" s="55"/>
      <c r="S101" s="49">
        <f t="shared" si="10"/>
        <v>0</v>
      </c>
      <c r="T101" s="55"/>
      <c r="U101" s="55"/>
      <c r="V101" s="57"/>
    </row>
    <row r="102" spans="1:22" s="51" customFormat="1" ht="63">
      <c r="A102" s="52" t="s">
        <v>165</v>
      </c>
      <c r="B102" s="53" t="s">
        <v>166</v>
      </c>
      <c r="C102" s="54" t="s">
        <v>10</v>
      </c>
      <c r="D102" s="49">
        <f t="shared" si="7"/>
        <v>0</v>
      </c>
      <c r="E102" s="55"/>
      <c r="F102" s="55"/>
      <c r="G102" s="49">
        <f t="shared" si="11"/>
        <v>0</v>
      </c>
      <c r="H102" s="55"/>
      <c r="I102" s="55"/>
      <c r="J102" s="49">
        <f t="shared" si="8"/>
        <v>0</v>
      </c>
      <c r="K102" s="55"/>
      <c r="L102" s="55"/>
      <c r="M102" s="131">
        <f t="shared" si="12"/>
        <v>0</v>
      </c>
      <c r="N102" s="131">
        <f t="shared" si="12"/>
        <v>0</v>
      </c>
      <c r="O102" s="131">
        <f t="shared" si="12"/>
        <v>0</v>
      </c>
      <c r="P102" s="49">
        <f t="shared" si="9"/>
        <v>0</v>
      </c>
      <c r="Q102" s="55"/>
      <c r="R102" s="55"/>
      <c r="S102" s="49">
        <f t="shared" si="10"/>
        <v>0</v>
      </c>
      <c r="T102" s="55"/>
      <c r="U102" s="55"/>
      <c r="V102" s="57"/>
    </row>
    <row r="103" spans="1:22" s="51" customFormat="1" ht="33" customHeight="1">
      <c r="A103" s="46" t="s">
        <v>167</v>
      </c>
      <c r="B103" s="47" t="s">
        <v>168</v>
      </c>
      <c r="C103" s="48" t="s">
        <v>169</v>
      </c>
      <c r="D103" s="49">
        <f t="shared" si="7"/>
        <v>0</v>
      </c>
      <c r="E103" s="49">
        <f>+E106</f>
        <v>0</v>
      </c>
      <c r="F103" s="49">
        <f>+F106</f>
        <v>0</v>
      </c>
      <c r="G103" s="49">
        <f t="shared" si="11"/>
        <v>0</v>
      </c>
      <c r="H103" s="49"/>
      <c r="I103" s="49"/>
      <c r="J103" s="49">
        <f t="shared" si="8"/>
        <v>0</v>
      </c>
      <c r="K103" s="49"/>
      <c r="L103" s="49"/>
      <c r="M103" s="131">
        <f t="shared" si="12"/>
        <v>0</v>
      </c>
      <c r="N103" s="131">
        <f t="shared" si="12"/>
        <v>0</v>
      </c>
      <c r="O103" s="131">
        <f t="shared" si="12"/>
        <v>0</v>
      </c>
      <c r="P103" s="49">
        <f t="shared" si="9"/>
        <v>0</v>
      </c>
      <c r="Q103" s="49"/>
      <c r="R103" s="49"/>
      <c r="S103" s="49">
        <f t="shared" si="10"/>
        <v>0</v>
      </c>
      <c r="T103" s="49"/>
      <c r="U103" s="49"/>
      <c r="V103" s="57"/>
    </row>
    <row r="104" spans="1:22" s="51" customFormat="1" ht="20.25" customHeight="1">
      <c r="A104" s="52"/>
      <c r="B104" s="53" t="s">
        <v>5</v>
      </c>
      <c r="C104" s="54"/>
      <c r="D104" s="49">
        <f t="shared" si="7"/>
        <v>0</v>
      </c>
      <c r="E104" s="55"/>
      <c r="F104" s="55"/>
      <c r="G104" s="49">
        <f t="shared" si="11"/>
        <v>0</v>
      </c>
      <c r="H104" s="55"/>
      <c r="I104" s="55"/>
      <c r="J104" s="49">
        <f t="shared" si="8"/>
        <v>0</v>
      </c>
      <c r="K104" s="55"/>
      <c r="L104" s="55"/>
      <c r="M104" s="131">
        <f t="shared" si="12"/>
        <v>0</v>
      </c>
      <c r="N104" s="131">
        <f t="shared" si="12"/>
        <v>0</v>
      </c>
      <c r="O104" s="131">
        <f t="shared" si="12"/>
        <v>0</v>
      </c>
      <c r="P104" s="49">
        <f t="shared" si="9"/>
        <v>0</v>
      </c>
      <c r="Q104" s="55"/>
      <c r="R104" s="55"/>
      <c r="S104" s="49">
        <f t="shared" si="10"/>
        <v>0</v>
      </c>
      <c r="T104" s="55"/>
      <c r="U104" s="55"/>
      <c r="V104" s="57"/>
    </row>
    <row r="105" spans="1:22" s="51" customFormat="1" ht="78.75" customHeight="1">
      <c r="A105" s="52" t="s">
        <v>170</v>
      </c>
      <c r="B105" s="53" t="s">
        <v>171</v>
      </c>
      <c r="C105" s="54"/>
      <c r="D105" s="49">
        <f t="shared" si="7"/>
        <v>0</v>
      </c>
      <c r="E105" s="55"/>
      <c r="F105" s="55"/>
      <c r="G105" s="49">
        <f t="shared" si="11"/>
        <v>0</v>
      </c>
      <c r="H105" s="55"/>
      <c r="I105" s="55"/>
      <c r="J105" s="49">
        <f t="shared" si="8"/>
        <v>0</v>
      </c>
      <c r="K105" s="55"/>
      <c r="L105" s="55"/>
      <c r="M105" s="131">
        <f t="shared" si="12"/>
        <v>0</v>
      </c>
      <c r="N105" s="131">
        <f t="shared" si="12"/>
        <v>0</v>
      </c>
      <c r="O105" s="131">
        <f t="shared" si="12"/>
        <v>0</v>
      </c>
      <c r="P105" s="49">
        <f t="shared" si="9"/>
        <v>0</v>
      </c>
      <c r="Q105" s="55"/>
      <c r="R105" s="55"/>
      <c r="S105" s="49">
        <f t="shared" si="10"/>
        <v>0</v>
      </c>
      <c r="T105" s="55"/>
      <c r="U105" s="55"/>
      <c r="V105" s="57"/>
    </row>
    <row r="106" spans="1:22" s="51" customFormat="1" ht="31.5" customHeight="1">
      <c r="A106" s="52">
        <v>1382</v>
      </c>
      <c r="B106" s="53" t="s">
        <v>171</v>
      </c>
      <c r="C106" s="54"/>
      <c r="D106" s="49">
        <f>+F106</f>
        <v>0</v>
      </c>
      <c r="E106" s="55"/>
      <c r="F106" s="55"/>
      <c r="G106" s="49"/>
      <c r="H106" s="55"/>
      <c r="I106" s="55"/>
      <c r="J106" s="49"/>
      <c r="K106" s="55"/>
      <c r="L106" s="55"/>
      <c r="M106" s="131">
        <f t="shared" si="12"/>
        <v>0</v>
      </c>
      <c r="N106" s="131">
        <f t="shared" si="12"/>
        <v>0</v>
      </c>
      <c r="O106" s="131">
        <f t="shared" si="12"/>
        <v>0</v>
      </c>
      <c r="P106" s="49"/>
      <c r="Q106" s="55"/>
      <c r="R106" s="55"/>
      <c r="S106" s="49"/>
      <c r="T106" s="55"/>
      <c r="U106" s="55"/>
      <c r="V106" s="57"/>
    </row>
    <row r="107" spans="1:22" s="51" customFormat="1" ht="32.25" customHeight="1">
      <c r="A107" s="46" t="s">
        <v>172</v>
      </c>
      <c r="B107" s="47" t="s">
        <v>173</v>
      </c>
      <c r="C107" s="48" t="s">
        <v>174</v>
      </c>
      <c r="D107" s="49">
        <f>+E107</f>
        <v>232268.3</v>
      </c>
      <c r="E107" s="49">
        <f>SUM(E109:E111)</f>
        <v>232268.3</v>
      </c>
      <c r="F107" s="49">
        <f>SUM(F109:F111)</f>
        <v>39000</v>
      </c>
      <c r="G107" s="49">
        <f>+H107</f>
        <v>99199.7</v>
      </c>
      <c r="H107" s="49">
        <f>SUM(H109:H111)</f>
        <v>99199.7</v>
      </c>
      <c r="I107" s="49">
        <f>SUM(I109:I111)</f>
        <v>76553.3</v>
      </c>
      <c r="J107" s="49">
        <f>+K107</f>
        <v>20027.099999999999</v>
      </c>
      <c r="K107" s="49">
        <f>SUM(K109:K111)</f>
        <v>20027.099999999999</v>
      </c>
      <c r="L107" s="49">
        <f>SUM(L109:L111)</f>
        <v>93300</v>
      </c>
      <c r="M107" s="131">
        <f t="shared" si="12"/>
        <v>-79172.600000000006</v>
      </c>
      <c r="N107" s="131">
        <f t="shared" si="12"/>
        <v>-79172.600000000006</v>
      </c>
      <c r="O107" s="131">
        <f t="shared" si="12"/>
        <v>16746.699999999997</v>
      </c>
      <c r="P107" s="49">
        <f>+Q107</f>
        <v>22688</v>
      </c>
      <c r="Q107" s="49">
        <f>SUM(Q109:Q111)</f>
        <v>22688</v>
      </c>
      <c r="R107" s="49">
        <f>SUM(R109:R111)</f>
        <v>109500</v>
      </c>
      <c r="S107" s="49">
        <f>+T107</f>
        <v>24852.799999999999</v>
      </c>
      <c r="T107" s="49">
        <f>SUM(T109:T111)</f>
        <v>24852.799999999999</v>
      </c>
      <c r="U107" s="49">
        <f>SUM(U109:U111)</f>
        <v>129000</v>
      </c>
      <c r="V107" s="57"/>
    </row>
    <row r="108" spans="1:22" s="51" customFormat="1" ht="12.75" customHeight="1">
      <c r="A108" s="52"/>
      <c r="B108" s="53" t="s">
        <v>5</v>
      </c>
      <c r="C108" s="54"/>
      <c r="D108" s="49">
        <f>+E108+F108</f>
        <v>0</v>
      </c>
      <c r="E108" s="55"/>
      <c r="F108" s="55"/>
      <c r="G108" s="49">
        <f t="shared" si="11"/>
        <v>0</v>
      </c>
      <c r="H108" s="55"/>
      <c r="I108" s="55"/>
      <c r="J108" s="49">
        <f>+K108+L108</f>
        <v>0</v>
      </c>
      <c r="K108" s="55"/>
      <c r="L108" s="55"/>
      <c r="M108" s="131">
        <f t="shared" si="12"/>
        <v>0</v>
      </c>
      <c r="N108" s="131">
        <f t="shared" si="12"/>
        <v>0</v>
      </c>
      <c r="O108" s="131">
        <f t="shared" si="12"/>
        <v>0</v>
      </c>
      <c r="P108" s="49">
        <f>+Q108+R108</f>
        <v>0</v>
      </c>
      <c r="Q108" s="55"/>
      <c r="R108" s="55"/>
      <c r="S108" s="49">
        <f>+T108+U108</f>
        <v>0</v>
      </c>
      <c r="T108" s="55"/>
      <c r="U108" s="55"/>
      <c r="V108" s="57"/>
    </row>
    <row r="109" spans="1:22" s="51" customFormat="1" ht="26.25" customHeight="1">
      <c r="A109" s="52" t="s">
        <v>175</v>
      </c>
      <c r="B109" s="53" t="s">
        <v>176</v>
      </c>
      <c r="C109" s="54" t="s">
        <v>10</v>
      </c>
      <c r="D109" s="49">
        <f>+E109+F109</f>
        <v>0</v>
      </c>
      <c r="E109" s="55"/>
      <c r="F109" s="55"/>
      <c r="G109" s="49">
        <f t="shared" si="11"/>
        <v>0</v>
      </c>
      <c r="H109" s="55"/>
      <c r="I109" s="55"/>
      <c r="J109" s="49">
        <f>+K109+L109</f>
        <v>0</v>
      </c>
      <c r="K109" s="55"/>
      <c r="L109" s="55"/>
      <c r="M109" s="131">
        <f t="shared" si="12"/>
        <v>0</v>
      </c>
      <c r="N109" s="131">
        <f t="shared" si="12"/>
        <v>0</v>
      </c>
      <c r="O109" s="131">
        <f t="shared" si="12"/>
        <v>0</v>
      </c>
      <c r="P109" s="49">
        <f>+Q109+R109</f>
        <v>0</v>
      </c>
      <c r="Q109" s="55"/>
      <c r="R109" s="55"/>
      <c r="S109" s="49">
        <f>+T109+U109</f>
        <v>0</v>
      </c>
      <c r="T109" s="55"/>
      <c r="U109" s="55"/>
      <c r="V109" s="57"/>
    </row>
    <row r="110" spans="1:22" s="51" customFormat="1" ht="27" customHeight="1">
      <c r="A110" s="52" t="s">
        <v>177</v>
      </c>
      <c r="B110" s="53" t="s">
        <v>178</v>
      </c>
      <c r="C110" s="54" t="s">
        <v>10</v>
      </c>
      <c r="D110" s="49">
        <f>+E110+F110</f>
        <v>39000</v>
      </c>
      <c r="E110" s="55"/>
      <c r="F110" s="55">
        <v>39000</v>
      </c>
      <c r="G110" s="49">
        <f>+H110+I110</f>
        <v>76553.3</v>
      </c>
      <c r="H110" s="55"/>
      <c r="I110" s="55">
        <v>76553.3</v>
      </c>
      <c r="J110" s="49">
        <f>+K110+L110</f>
        <v>93300</v>
      </c>
      <c r="K110" s="55"/>
      <c r="L110" s="55">
        <v>93300</v>
      </c>
      <c r="M110" s="131">
        <f>+J110-G110</f>
        <v>16746.699999999997</v>
      </c>
      <c r="N110" s="131">
        <f t="shared" si="12"/>
        <v>0</v>
      </c>
      <c r="O110" s="131">
        <f t="shared" si="12"/>
        <v>16746.699999999997</v>
      </c>
      <c r="P110" s="49">
        <f>+Q110+R110</f>
        <v>109500</v>
      </c>
      <c r="Q110" s="49"/>
      <c r="R110" s="55">
        <v>109500</v>
      </c>
      <c r="S110" s="49">
        <f>+T110+U110</f>
        <v>129000</v>
      </c>
      <c r="T110" s="55"/>
      <c r="U110" s="55">
        <v>129000</v>
      </c>
      <c r="V110" s="57"/>
    </row>
    <row r="111" spans="1:22" s="51" customFormat="1" ht="53.25" customHeight="1" thickBot="1">
      <c r="A111" s="64" t="s">
        <v>179</v>
      </c>
      <c r="B111" s="65" t="s">
        <v>180</v>
      </c>
      <c r="C111" s="66" t="s">
        <v>10</v>
      </c>
      <c r="D111" s="49">
        <f>+E111+F111</f>
        <v>232268.3</v>
      </c>
      <c r="E111" s="67">
        <v>232268.3</v>
      </c>
      <c r="F111" s="67"/>
      <c r="G111" s="49">
        <f>+H111+I111</f>
        <v>99199.7</v>
      </c>
      <c r="H111" s="67">
        <v>99199.7</v>
      </c>
      <c r="I111" s="67"/>
      <c r="J111" s="49">
        <f>+K111+L111</f>
        <v>20027.099999999999</v>
      </c>
      <c r="K111" s="67">
        <v>20027.099999999999</v>
      </c>
      <c r="L111" s="67"/>
      <c r="M111" s="131">
        <f t="shared" si="12"/>
        <v>-79172.600000000006</v>
      </c>
      <c r="N111" s="131">
        <f>+K111-H111</f>
        <v>-79172.600000000006</v>
      </c>
      <c r="O111" s="131">
        <f t="shared" si="12"/>
        <v>0</v>
      </c>
      <c r="P111" s="49">
        <f>+Q111+R111</f>
        <v>22688</v>
      </c>
      <c r="Q111" s="67">
        <v>22688</v>
      </c>
      <c r="R111" s="67"/>
      <c r="S111" s="49">
        <f>+T111+U111</f>
        <v>24852.799999999999</v>
      </c>
      <c r="T111" s="67">
        <v>24852.799999999999</v>
      </c>
      <c r="U111" s="67"/>
      <c r="V111" s="68" t="s">
        <v>553</v>
      </c>
    </row>
    <row r="112" spans="1:22">
      <c r="A112" s="69"/>
      <c r="B112" s="70"/>
      <c r="C112" s="71"/>
      <c r="D112" s="72"/>
      <c r="E112" s="72"/>
      <c r="F112" s="72"/>
      <c r="G112" s="72"/>
      <c r="H112" s="72"/>
      <c r="I112" s="72"/>
      <c r="J112" s="73"/>
      <c r="K112" s="73"/>
      <c r="L112" s="73"/>
      <c r="M112" s="74"/>
      <c r="N112" s="74"/>
      <c r="O112" s="74"/>
      <c r="P112" s="73"/>
      <c r="Q112" s="73"/>
      <c r="R112" s="73"/>
      <c r="S112" s="73"/>
      <c r="T112" s="73"/>
      <c r="U112" s="73"/>
      <c r="V112" s="75"/>
    </row>
    <row r="113" spans="1:21">
      <c r="A113" s="69"/>
      <c r="B113" s="70"/>
      <c r="C113" s="71"/>
      <c r="D113" s="69"/>
      <c r="E113" s="69"/>
      <c r="F113" s="69"/>
      <c r="G113" s="69"/>
      <c r="H113" s="69"/>
      <c r="I113" s="69"/>
      <c r="J113" s="38"/>
      <c r="K113" s="38"/>
      <c r="L113" s="38"/>
      <c r="M113" s="76"/>
      <c r="N113" s="76"/>
      <c r="O113" s="76"/>
      <c r="P113" s="38"/>
      <c r="Q113" s="38"/>
      <c r="R113" s="38"/>
      <c r="S113" s="38"/>
      <c r="T113" s="38"/>
      <c r="U113" s="38"/>
    </row>
    <row r="114" spans="1:21">
      <c r="A114" s="69"/>
      <c r="B114" s="70"/>
      <c r="C114" s="71"/>
      <c r="D114" s="69"/>
      <c r="E114" s="69"/>
      <c r="F114" s="69"/>
      <c r="G114" s="69"/>
      <c r="H114" s="69"/>
      <c r="I114" s="69"/>
      <c r="J114" s="38"/>
      <c r="K114" s="38"/>
      <c r="L114" s="38"/>
      <c r="M114" s="76"/>
      <c r="N114" s="76"/>
      <c r="O114" s="76"/>
      <c r="P114" s="38"/>
      <c r="Q114" s="38"/>
      <c r="R114" s="38"/>
      <c r="S114" s="38"/>
      <c r="T114" s="38"/>
      <c r="U114" s="38"/>
    </row>
    <row r="117" spans="1:21">
      <c r="I117" s="49">
        <f>+J117+K117</f>
        <v>0</v>
      </c>
    </row>
  </sheetData>
  <mergeCells count="26">
    <mergeCell ref="B4:B6"/>
    <mergeCell ref="J4:L4"/>
    <mergeCell ref="P4:R4"/>
    <mergeCell ref="S4:U4"/>
    <mergeCell ref="H5:I5"/>
    <mergeCell ref="M4:O4"/>
    <mergeCell ref="M5:M6"/>
    <mergeCell ref="G5:G6"/>
    <mergeCell ref="D5:D6"/>
    <mergeCell ref="V80:V81"/>
    <mergeCell ref="V5:V6"/>
    <mergeCell ref="N5:O5"/>
    <mergeCell ref="T5:U5"/>
    <mergeCell ref="S5:S6"/>
    <mergeCell ref="V12:V16"/>
    <mergeCell ref="V22:V24"/>
    <mergeCell ref="A2:U2"/>
    <mergeCell ref="K5:L5"/>
    <mergeCell ref="J5:J6"/>
    <mergeCell ref="P5:P6"/>
    <mergeCell ref="Q5:R5"/>
    <mergeCell ref="E5:F5"/>
    <mergeCell ref="D4:F4"/>
    <mergeCell ref="G4:I4"/>
    <mergeCell ref="A4:A6"/>
    <mergeCell ref="C4:C6"/>
  </mergeCells>
  <pageMargins left="0.7" right="0.7" top="0.75" bottom="0.75" header="0.3" footer="0.3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7"/>
  <sheetViews>
    <sheetView zoomScale="120" zoomScaleNormal="12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"/>
    </sheetView>
  </sheetViews>
  <sheetFormatPr defaultRowHeight="10.5"/>
  <cols>
    <col min="1" max="1" width="12" style="21" customWidth="1"/>
    <col min="2" max="2" width="45" style="26" customWidth="1"/>
    <col min="3" max="3" width="10.33203125" style="21" customWidth="1"/>
    <col min="4" max="4" width="10.33203125" style="121" customWidth="1"/>
    <col min="5" max="6" width="10.33203125" style="22" customWidth="1"/>
    <col min="7" max="9" width="10.33203125" style="21" customWidth="1"/>
    <col min="10" max="10" width="13.1640625" style="27" customWidth="1"/>
    <col min="11" max="11" width="13.33203125" style="27" customWidth="1"/>
    <col min="12" max="12" width="12.33203125" style="27" customWidth="1"/>
    <col min="13" max="16" width="12.33203125" style="24" customWidth="1"/>
    <col min="17" max="18" width="14.33203125" style="24" customWidth="1"/>
    <col min="19" max="19" width="13.1640625" style="24" customWidth="1"/>
    <col min="20" max="21" width="14.5" style="24" customWidth="1"/>
    <col min="22" max="22" width="23.5" style="23" customWidth="1"/>
    <col min="23" max="16384" width="9.33203125" style="23"/>
  </cols>
  <sheetData>
    <row r="2" spans="1:23" ht="33" customHeight="1">
      <c r="L2" s="121"/>
      <c r="M2" s="127"/>
      <c r="N2" s="127"/>
      <c r="O2" s="127"/>
      <c r="R2" s="127"/>
      <c r="V2" s="15" t="s">
        <v>442</v>
      </c>
      <c r="W2" s="19"/>
    </row>
    <row r="3" spans="1:23" ht="30" customHeight="1">
      <c r="A3" s="154" t="s">
        <v>546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3" ht="22.5" customHeight="1" thickBot="1">
      <c r="A4" s="8"/>
      <c r="B4" s="16"/>
      <c r="C4" s="8"/>
      <c r="D4" s="122"/>
      <c r="E4" s="7"/>
      <c r="F4" s="7"/>
      <c r="G4" s="8"/>
      <c r="H4" s="8"/>
      <c r="I4" s="8"/>
      <c r="J4" s="128"/>
      <c r="K4" s="128"/>
      <c r="L4" s="128"/>
      <c r="M4" s="11"/>
      <c r="N4" s="11"/>
      <c r="O4" s="11"/>
      <c r="P4" s="11"/>
      <c r="Q4" s="11"/>
      <c r="R4" s="11"/>
      <c r="S4" s="11"/>
      <c r="T4" s="11"/>
      <c r="V4" s="12" t="s">
        <v>0</v>
      </c>
    </row>
    <row r="5" spans="1:23" ht="23.25" customHeight="1">
      <c r="A5" s="152" t="s">
        <v>1</v>
      </c>
      <c r="B5" s="150" t="s">
        <v>317</v>
      </c>
      <c r="C5" s="159" t="s">
        <v>318</v>
      </c>
      <c r="D5" s="160" t="s">
        <v>544</v>
      </c>
      <c r="E5" s="161"/>
      <c r="F5" s="162"/>
      <c r="G5" s="156" t="s">
        <v>545</v>
      </c>
      <c r="H5" s="156"/>
      <c r="I5" s="156"/>
      <c r="J5" s="155" t="s">
        <v>522</v>
      </c>
      <c r="K5" s="155"/>
      <c r="L5" s="155"/>
      <c r="M5" s="168" t="s">
        <v>541</v>
      </c>
      <c r="N5" s="168"/>
      <c r="O5" s="168"/>
      <c r="P5" s="156" t="s">
        <v>529</v>
      </c>
      <c r="Q5" s="156"/>
      <c r="R5" s="156"/>
      <c r="S5" s="156" t="s">
        <v>542</v>
      </c>
      <c r="T5" s="156"/>
      <c r="U5" s="156"/>
      <c r="V5" s="20" t="s">
        <v>441</v>
      </c>
    </row>
    <row r="6" spans="1:23" ht="24" customHeight="1">
      <c r="A6" s="153"/>
      <c r="B6" s="151"/>
      <c r="C6" s="158"/>
      <c r="D6" s="163" t="s">
        <v>4</v>
      </c>
      <c r="E6" s="165" t="s">
        <v>5</v>
      </c>
      <c r="F6" s="166"/>
      <c r="G6" s="158" t="s">
        <v>4</v>
      </c>
      <c r="H6" s="158" t="s">
        <v>5</v>
      </c>
      <c r="I6" s="158"/>
      <c r="J6" s="157" t="s">
        <v>4</v>
      </c>
      <c r="K6" s="157" t="s">
        <v>5</v>
      </c>
      <c r="L6" s="157"/>
      <c r="M6" s="158" t="s">
        <v>4</v>
      </c>
      <c r="N6" s="158" t="s">
        <v>5</v>
      </c>
      <c r="O6" s="158"/>
      <c r="P6" s="158" t="s">
        <v>4</v>
      </c>
      <c r="Q6" s="158" t="s">
        <v>5</v>
      </c>
      <c r="R6" s="158"/>
      <c r="S6" s="158" t="s">
        <v>4</v>
      </c>
      <c r="T6" s="158" t="s">
        <v>5</v>
      </c>
      <c r="U6" s="158"/>
      <c r="V6" s="167" t="s">
        <v>530</v>
      </c>
    </row>
    <row r="7" spans="1:23" ht="35.25" customHeight="1">
      <c r="A7" s="153"/>
      <c r="B7" s="151"/>
      <c r="C7" s="158"/>
      <c r="D7" s="164"/>
      <c r="E7" s="9" t="s">
        <v>6</v>
      </c>
      <c r="F7" s="9" t="s">
        <v>7</v>
      </c>
      <c r="G7" s="158"/>
      <c r="H7" s="6" t="s">
        <v>6</v>
      </c>
      <c r="I7" s="6" t="s">
        <v>7</v>
      </c>
      <c r="J7" s="157"/>
      <c r="K7" s="129" t="s">
        <v>6</v>
      </c>
      <c r="L7" s="129" t="s">
        <v>7</v>
      </c>
      <c r="M7" s="158"/>
      <c r="N7" s="6" t="s">
        <v>6</v>
      </c>
      <c r="O7" s="6" t="s">
        <v>7</v>
      </c>
      <c r="P7" s="158"/>
      <c r="Q7" s="6" t="s">
        <v>6</v>
      </c>
      <c r="R7" s="6" t="s">
        <v>7</v>
      </c>
      <c r="S7" s="158"/>
      <c r="T7" s="6" t="s">
        <v>6</v>
      </c>
      <c r="U7" s="6" t="s">
        <v>7</v>
      </c>
      <c r="V7" s="167"/>
    </row>
    <row r="8" spans="1:23" ht="20.25" customHeight="1">
      <c r="A8" s="13">
        <v>1</v>
      </c>
      <c r="B8" s="5">
        <v>2</v>
      </c>
      <c r="C8" s="5">
        <v>3</v>
      </c>
      <c r="D8" s="123">
        <v>4</v>
      </c>
      <c r="E8" s="10">
        <v>5</v>
      </c>
      <c r="F8" s="10">
        <v>6</v>
      </c>
      <c r="G8" s="5">
        <v>7</v>
      </c>
      <c r="H8" s="5">
        <v>8</v>
      </c>
      <c r="I8" s="5">
        <v>9</v>
      </c>
      <c r="J8" s="123">
        <v>10</v>
      </c>
      <c r="K8" s="123">
        <v>11</v>
      </c>
      <c r="L8" s="123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5">
        <v>21</v>
      </c>
      <c r="V8" s="14">
        <v>22</v>
      </c>
    </row>
    <row r="9" spans="1:23" s="126" customFormat="1" ht="27.75" customHeight="1">
      <c r="A9" s="124" t="s">
        <v>389</v>
      </c>
      <c r="B9" s="125" t="s">
        <v>390</v>
      </c>
      <c r="C9" s="3" t="s">
        <v>10</v>
      </c>
      <c r="D9" s="28">
        <f t="shared" ref="D9:K9" si="0">+D11</f>
        <v>-96615.099999999991</v>
      </c>
      <c r="E9" s="4">
        <f>+E11</f>
        <v>-133086.9</v>
      </c>
      <c r="F9" s="4">
        <f>+F11</f>
        <v>36471.800000000003</v>
      </c>
      <c r="G9" s="3">
        <f t="shared" si="0"/>
        <v>181274.7</v>
      </c>
      <c r="H9" s="3">
        <f t="shared" si="0"/>
        <v>0</v>
      </c>
      <c r="I9" s="3">
        <f t="shared" si="0"/>
        <v>181274.7</v>
      </c>
      <c r="J9" s="28">
        <f t="shared" si="0"/>
        <v>120000</v>
      </c>
      <c r="K9" s="28">
        <f t="shared" si="0"/>
        <v>0</v>
      </c>
      <c r="L9" s="28">
        <f>+L11</f>
        <v>120000</v>
      </c>
      <c r="M9" s="130">
        <f>+J9-G9</f>
        <v>-61274.700000000012</v>
      </c>
      <c r="N9" s="130">
        <f t="shared" ref="N9:O24" si="1">+K9-H9</f>
        <v>0</v>
      </c>
      <c r="O9" s="130">
        <f t="shared" si="1"/>
        <v>-61274.700000000012</v>
      </c>
      <c r="P9" s="28">
        <f t="shared" ref="P9:U9" si="2">+P11</f>
        <v>125000</v>
      </c>
      <c r="Q9" s="28">
        <f t="shared" si="2"/>
        <v>0</v>
      </c>
      <c r="R9" s="28">
        <f t="shared" si="2"/>
        <v>125000</v>
      </c>
      <c r="S9" s="28">
        <f t="shared" si="2"/>
        <v>0</v>
      </c>
      <c r="T9" s="28">
        <f t="shared" si="2"/>
        <v>0</v>
      </c>
      <c r="U9" s="28">
        <f t="shared" si="2"/>
        <v>0</v>
      </c>
      <c r="V9" s="147" t="s">
        <v>534</v>
      </c>
    </row>
    <row r="10" spans="1:23" ht="12.75" customHeight="1">
      <c r="A10" s="1"/>
      <c r="B10" s="2" t="s">
        <v>5</v>
      </c>
      <c r="C10" s="3"/>
      <c r="D10" s="28"/>
      <c r="E10" s="4"/>
      <c r="F10" s="4"/>
      <c r="G10" s="3"/>
      <c r="H10" s="3"/>
      <c r="I10" s="3"/>
      <c r="J10" s="28"/>
      <c r="K10" s="28"/>
      <c r="L10" s="28"/>
      <c r="M10" s="130">
        <f t="shared" ref="M10:O37" si="3">+J10-G10</f>
        <v>0</v>
      </c>
      <c r="N10" s="130">
        <f t="shared" si="1"/>
        <v>0</v>
      </c>
      <c r="O10" s="130">
        <f t="shared" si="1"/>
        <v>0</v>
      </c>
      <c r="P10" s="28"/>
      <c r="Q10" s="28"/>
      <c r="R10" s="28"/>
      <c r="S10" s="28"/>
      <c r="T10" s="28"/>
      <c r="U10" s="28"/>
      <c r="V10" s="148"/>
    </row>
    <row r="11" spans="1:23" s="126" customFormat="1" ht="21.75" customHeight="1">
      <c r="A11" s="124" t="s">
        <v>391</v>
      </c>
      <c r="B11" s="125" t="s">
        <v>392</v>
      </c>
      <c r="C11" s="3" t="s">
        <v>10</v>
      </c>
      <c r="D11" s="28">
        <f>+E11+F11</f>
        <v>-96615.099999999991</v>
      </c>
      <c r="E11" s="4">
        <v>-133086.9</v>
      </c>
      <c r="F11" s="4">
        <v>36471.800000000003</v>
      </c>
      <c r="G11" s="3">
        <f>+H11+I11</f>
        <v>181274.7</v>
      </c>
      <c r="H11" s="3">
        <f>+H22</f>
        <v>0</v>
      </c>
      <c r="I11" s="3">
        <f>+I22</f>
        <v>181274.7</v>
      </c>
      <c r="J11" s="28">
        <f>+K11+L11</f>
        <v>120000</v>
      </c>
      <c r="K11" s="28">
        <f>+K22</f>
        <v>0</v>
      </c>
      <c r="L11" s="28">
        <f>+L22</f>
        <v>120000</v>
      </c>
      <c r="M11" s="130">
        <f t="shared" si="3"/>
        <v>-61274.700000000012</v>
      </c>
      <c r="N11" s="130">
        <f t="shared" si="1"/>
        <v>0</v>
      </c>
      <c r="O11" s="130">
        <f t="shared" si="1"/>
        <v>-61274.700000000012</v>
      </c>
      <c r="P11" s="28">
        <f>+Q11+R11</f>
        <v>125000</v>
      </c>
      <c r="Q11" s="28">
        <f>+Q22</f>
        <v>0</v>
      </c>
      <c r="R11" s="28">
        <f>+R22</f>
        <v>125000</v>
      </c>
      <c r="S11" s="28">
        <f>+T11+U11</f>
        <v>0</v>
      </c>
      <c r="T11" s="28">
        <f>+T22</f>
        <v>0</v>
      </c>
      <c r="U11" s="28">
        <f>+U22</f>
        <v>0</v>
      </c>
      <c r="V11" s="148"/>
    </row>
    <row r="12" spans="1:23" ht="12.75" customHeight="1">
      <c r="A12" s="1"/>
      <c r="B12" s="2" t="s">
        <v>5</v>
      </c>
      <c r="C12" s="3"/>
      <c r="D12" s="28"/>
      <c r="E12" s="4"/>
      <c r="F12" s="4"/>
      <c r="G12" s="3"/>
      <c r="H12" s="3"/>
      <c r="I12" s="3"/>
      <c r="J12" s="28"/>
      <c r="K12" s="28"/>
      <c r="L12" s="28"/>
      <c r="M12" s="130">
        <f t="shared" si="3"/>
        <v>0</v>
      </c>
      <c r="N12" s="130">
        <f t="shared" si="1"/>
        <v>0</v>
      </c>
      <c r="O12" s="130">
        <f t="shared" si="1"/>
        <v>0</v>
      </c>
      <c r="P12" s="28"/>
      <c r="Q12" s="28"/>
      <c r="R12" s="28"/>
      <c r="S12" s="28"/>
      <c r="T12" s="28"/>
      <c r="U12" s="28"/>
      <c r="V12" s="148"/>
    </row>
    <row r="13" spans="1:23" s="126" customFormat="1" ht="21.75" customHeight="1">
      <c r="A13" s="124" t="s">
        <v>393</v>
      </c>
      <c r="B13" s="125" t="s">
        <v>394</v>
      </c>
      <c r="C13" s="3" t="s">
        <v>10</v>
      </c>
      <c r="D13" s="28"/>
      <c r="E13" s="4">
        <f>+E18</f>
        <v>0</v>
      </c>
      <c r="F13" s="4"/>
      <c r="G13" s="3"/>
      <c r="H13" s="3">
        <f>+H18</f>
        <v>0</v>
      </c>
      <c r="I13" s="3"/>
      <c r="J13" s="28"/>
      <c r="K13" s="28">
        <f>+K18</f>
        <v>0</v>
      </c>
      <c r="L13" s="28"/>
      <c r="M13" s="130">
        <f t="shared" si="3"/>
        <v>0</v>
      </c>
      <c r="N13" s="130">
        <f t="shared" si="1"/>
        <v>0</v>
      </c>
      <c r="O13" s="130">
        <f t="shared" si="1"/>
        <v>0</v>
      </c>
      <c r="P13" s="28"/>
      <c r="Q13" s="28">
        <f>+Q18</f>
        <v>0</v>
      </c>
      <c r="R13" s="28"/>
      <c r="S13" s="28"/>
      <c r="T13" s="28">
        <f>+T18</f>
        <v>0</v>
      </c>
      <c r="U13" s="28"/>
      <c r="V13" s="148"/>
    </row>
    <row r="14" spans="1:23" ht="12.75" customHeight="1">
      <c r="A14" s="1"/>
      <c r="B14" s="2" t="s">
        <v>5</v>
      </c>
      <c r="C14" s="3"/>
      <c r="D14" s="28"/>
      <c r="E14" s="4"/>
      <c r="F14" s="4"/>
      <c r="G14" s="3"/>
      <c r="H14" s="3"/>
      <c r="I14" s="3"/>
      <c r="J14" s="28"/>
      <c r="K14" s="28"/>
      <c r="L14" s="28"/>
      <c r="M14" s="130">
        <f t="shared" si="3"/>
        <v>0</v>
      </c>
      <c r="N14" s="130">
        <f t="shared" si="1"/>
        <v>0</v>
      </c>
      <c r="O14" s="130">
        <f t="shared" si="1"/>
        <v>0</v>
      </c>
      <c r="P14" s="28"/>
      <c r="Q14" s="28"/>
      <c r="R14" s="28"/>
      <c r="S14" s="28"/>
      <c r="T14" s="28"/>
      <c r="U14" s="28"/>
      <c r="V14" s="148"/>
    </row>
    <row r="15" spans="1:23" ht="30" customHeight="1">
      <c r="A15" s="1" t="s">
        <v>395</v>
      </c>
      <c r="B15" s="2" t="s">
        <v>396</v>
      </c>
      <c r="C15" s="3" t="s">
        <v>10</v>
      </c>
      <c r="D15" s="28"/>
      <c r="E15" s="4"/>
      <c r="F15" s="4"/>
      <c r="G15" s="3"/>
      <c r="H15" s="3"/>
      <c r="I15" s="3"/>
      <c r="J15" s="28"/>
      <c r="K15" s="28"/>
      <c r="L15" s="28"/>
      <c r="M15" s="130">
        <f t="shared" si="3"/>
        <v>0</v>
      </c>
      <c r="N15" s="130">
        <f t="shared" si="1"/>
        <v>0</v>
      </c>
      <c r="O15" s="130">
        <f t="shared" si="1"/>
        <v>0</v>
      </c>
      <c r="P15" s="28"/>
      <c r="Q15" s="28"/>
      <c r="R15" s="28"/>
      <c r="S15" s="28"/>
      <c r="T15" s="28"/>
      <c r="U15" s="28"/>
      <c r="V15" s="148"/>
    </row>
    <row r="16" spans="1:23" ht="12.75" customHeight="1">
      <c r="A16" s="1"/>
      <c r="B16" s="2" t="s">
        <v>5</v>
      </c>
      <c r="C16" s="3"/>
      <c r="D16" s="28"/>
      <c r="E16" s="4"/>
      <c r="F16" s="4"/>
      <c r="G16" s="3"/>
      <c r="H16" s="3"/>
      <c r="I16" s="3"/>
      <c r="J16" s="28"/>
      <c r="K16" s="28"/>
      <c r="L16" s="28"/>
      <c r="M16" s="130">
        <f t="shared" si="3"/>
        <v>0</v>
      </c>
      <c r="N16" s="130">
        <f t="shared" si="1"/>
        <v>0</v>
      </c>
      <c r="O16" s="130">
        <f t="shared" si="1"/>
        <v>0</v>
      </c>
      <c r="P16" s="28"/>
      <c r="Q16" s="28"/>
      <c r="R16" s="28"/>
      <c r="S16" s="28"/>
      <c r="T16" s="28"/>
      <c r="U16" s="28"/>
      <c r="V16" s="148"/>
    </row>
    <row r="17" spans="1:22" ht="16.5" customHeight="1">
      <c r="A17" s="1" t="s">
        <v>387</v>
      </c>
      <c r="B17" s="2" t="s">
        <v>397</v>
      </c>
      <c r="C17" s="3" t="s">
        <v>10</v>
      </c>
      <c r="D17" s="28"/>
      <c r="E17" s="4"/>
      <c r="F17" s="4"/>
      <c r="G17" s="3"/>
      <c r="H17" s="3"/>
      <c r="I17" s="3"/>
      <c r="J17" s="28"/>
      <c r="K17" s="28"/>
      <c r="L17" s="28"/>
      <c r="M17" s="130">
        <f t="shared" si="3"/>
        <v>0</v>
      </c>
      <c r="N17" s="130">
        <f t="shared" si="1"/>
        <v>0</v>
      </c>
      <c r="O17" s="130">
        <f t="shared" si="1"/>
        <v>0</v>
      </c>
      <c r="P17" s="28"/>
      <c r="Q17" s="28"/>
      <c r="R17" s="28"/>
      <c r="S17" s="28"/>
      <c r="T17" s="28"/>
      <c r="U17" s="28"/>
      <c r="V17" s="148"/>
    </row>
    <row r="18" spans="1:22" ht="17.25" customHeight="1">
      <c r="A18" s="1"/>
      <c r="B18" s="2" t="s">
        <v>5</v>
      </c>
      <c r="C18" s="3"/>
      <c r="D18" s="28"/>
      <c r="E18" s="4"/>
      <c r="F18" s="4"/>
      <c r="G18" s="3"/>
      <c r="H18" s="3"/>
      <c r="I18" s="3"/>
      <c r="J18" s="28"/>
      <c r="K18" s="28"/>
      <c r="L18" s="28"/>
      <c r="M18" s="130">
        <f t="shared" si="3"/>
        <v>0</v>
      </c>
      <c r="N18" s="130">
        <f t="shared" si="1"/>
        <v>0</v>
      </c>
      <c r="O18" s="130">
        <f t="shared" si="1"/>
        <v>0</v>
      </c>
      <c r="P18" s="28"/>
      <c r="Q18" s="28"/>
      <c r="R18" s="28"/>
      <c r="S18" s="28"/>
      <c r="T18" s="28"/>
      <c r="U18" s="28"/>
      <c r="V18" s="148"/>
    </row>
    <row r="19" spans="1:22" ht="18" customHeight="1">
      <c r="A19" s="1" t="s">
        <v>398</v>
      </c>
      <c r="B19" s="2" t="s">
        <v>399</v>
      </c>
      <c r="C19" s="3" t="s">
        <v>400</v>
      </c>
      <c r="D19" s="28"/>
      <c r="E19" s="4"/>
      <c r="F19" s="4"/>
      <c r="G19" s="3"/>
      <c r="H19" s="3"/>
      <c r="I19" s="3"/>
      <c r="J19" s="28"/>
      <c r="K19" s="28"/>
      <c r="L19" s="28"/>
      <c r="M19" s="130">
        <f t="shared" si="3"/>
        <v>0</v>
      </c>
      <c r="N19" s="130">
        <f t="shared" si="1"/>
        <v>0</v>
      </c>
      <c r="O19" s="130">
        <f t="shared" si="1"/>
        <v>0</v>
      </c>
      <c r="P19" s="28"/>
      <c r="Q19" s="28"/>
      <c r="R19" s="28"/>
      <c r="S19" s="28"/>
      <c r="T19" s="28"/>
      <c r="U19" s="28"/>
      <c r="V19" s="148"/>
    </row>
    <row r="20" spans="1:22" ht="18.75" customHeight="1">
      <c r="A20" s="1"/>
      <c r="B20" s="2" t="s">
        <v>193</v>
      </c>
      <c r="C20" s="3"/>
      <c r="D20" s="28"/>
      <c r="E20" s="4"/>
      <c r="F20" s="4"/>
      <c r="G20" s="3"/>
      <c r="H20" s="3"/>
      <c r="I20" s="3"/>
      <c r="J20" s="28"/>
      <c r="K20" s="28"/>
      <c r="L20" s="28"/>
      <c r="M20" s="130">
        <f t="shared" si="3"/>
        <v>0</v>
      </c>
      <c r="N20" s="130">
        <f t="shared" si="1"/>
        <v>0</v>
      </c>
      <c r="O20" s="130">
        <f t="shared" si="1"/>
        <v>0</v>
      </c>
      <c r="P20" s="28"/>
      <c r="Q20" s="28"/>
      <c r="R20" s="28"/>
      <c r="S20" s="28"/>
      <c r="T20" s="28"/>
      <c r="U20" s="28"/>
      <c r="V20" s="148"/>
    </row>
    <row r="21" spans="1:22" ht="21" customHeight="1">
      <c r="A21" s="1" t="s">
        <v>401</v>
      </c>
      <c r="B21" s="17" t="s">
        <v>402</v>
      </c>
      <c r="C21" s="3" t="s">
        <v>10</v>
      </c>
      <c r="D21" s="28"/>
      <c r="E21" s="4"/>
      <c r="F21" s="4"/>
      <c r="G21" s="3"/>
      <c r="H21" s="3"/>
      <c r="I21" s="3"/>
      <c r="J21" s="28"/>
      <c r="K21" s="28"/>
      <c r="L21" s="28"/>
      <c r="M21" s="130">
        <f t="shared" si="3"/>
        <v>0</v>
      </c>
      <c r="N21" s="130">
        <f t="shared" si="1"/>
        <v>0</v>
      </c>
      <c r="O21" s="130">
        <f t="shared" si="1"/>
        <v>0</v>
      </c>
      <c r="P21" s="28"/>
      <c r="Q21" s="28"/>
      <c r="R21" s="28"/>
      <c r="S21" s="28"/>
      <c r="T21" s="28"/>
      <c r="U21" s="28"/>
      <c r="V21" s="148"/>
    </row>
    <row r="22" spans="1:22" s="126" customFormat="1" ht="21.75" customHeight="1">
      <c r="A22" s="124" t="s">
        <v>403</v>
      </c>
      <c r="B22" s="125" t="s">
        <v>404</v>
      </c>
      <c r="C22" s="3" t="s">
        <v>10</v>
      </c>
      <c r="D22" s="28">
        <f>+E22+F22</f>
        <v>-106615.09999999999</v>
      </c>
      <c r="E22" s="4">
        <v>-133086.9</v>
      </c>
      <c r="F22" s="4">
        <v>26471.8</v>
      </c>
      <c r="G22" s="3">
        <f>+H22+I22</f>
        <v>181274.7</v>
      </c>
      <c r="H22" s="3">
        <f>+H27</f>
        <v>0</v>
      </c>
      <c r="I22" s="3">
        <f>+I27</f>
        <v>181274.7</v>
      </c>
      <c r="J22" s="28">
        <f>+K22+L22</f>
        <v>120000</v>
      </c>
      <c r="K22" s="28">
        <f>+K27</f>
        <v>0</v>
      </c>
      <c r="L22" s="28">
        <f>+L27</f>
        <v>120000</v>
      </c>
      <c r="M22" s="130">
        <f t="shared" si="3"/>
        <v>-61274.700000000012</v>
      </c>
      <c r="N22" s="130">
        <f t="shared" si="1"/>
        <v>0</v>
      </c>
      <c r="O22" s="130">
        <f t="shared" si="1"/>
        <v>-61274.700000000012</v>
      </c>
      <c r="P22" s="28">
        <f>+Q22+R22</f>
        <v>125000</v>
      </c>
      <c r="Q22" s="28">
        <f>+Q27</f>
        <v>0</v>
      </c>
      <c r="R22" s="28">
        <f>+R27</f>
        <v>125000</v>
      </c>
      <c r="S22" s="28">
        <f>+T22+U22</f>
        <v>0</v>
      </c>
      <c r="T22" s="28">
        <f>+T27</f>
        <v>0</v>
      </c>
      <c r="U22" s="28">
        <f>+U27</f>
        <v>0</v>
      </c>
      <c r="V22" s="148"/>
    </row>
    <row r="23" spans="1:22" ht="12.75" customHeight="1">
      <c r="A23" s="1"/>
      <c r="B23" s="2" t="s">
        <v>5</v>
      </c>
      <c r="C23" s="3"/>
      <c r="D23" s="28"/>
      <c r="E23" s="4"/>
      <c r="F23" s="4"/>
      <c r="G23" s="3"/>
      <c r="H23" s="3"/>
      <c r="I23" s="3"/>
      <c r="J23" s="28"/>
      <c r="K23" s="28"/>
      <c r="L23" s="28"/>
      <c r="M23" s="130">
        <f t="shared" si="3"/>
        <v>0</v>
      </c>
      <c r="N23" s="130">
        <f t="shared" si="1"/>
        <v>0</v>
      </c>
      <c r="O23" s="130">
        <f t="shared" si="1"/>
        <v>0</v>
      </c>
      <c r="P23" s="28"/>
      <c r="Q23" s="28"/>
      <c r="R23" s="28"/>
      <c r="S23" s="28"/>
      <c r="T23" s="28"/>
      <c r="U23" s="28"/>
      <c r="V23" s="148"/>
    </row>
    <row r="24" spans="1:22" ht="30.75" customHeight="1">
      <c r="A24" s="1" t="s">
        <v>405</v>
      </c>
      <c r="B24" s="2" t="s">
        <v>406</v>
      </c>
      <c r="C24" s="3" t="s">
        <v>10</v>
      </c>
      <c r="D24" s="28"/>
      <c r="E24" s="4"/>
      <c r="F24" s="4"/>
      <c r="G24" s="3"/>
      <c r="H24" s="3"/>
      <c r="I24" s="3"/>
      <c r="J24" s="28"/>
      <c r="K24" s="28"/>
      <c r="L24" s="28"/>
      <c r="M24" s="130">
        <f t="shared" si="3"/>
        <v>0</v>
      </c>
      <c r="N24" s="130">
        <f t="shared" si="1"/>
        <v>0</v>
      </c>
      <c r="O24" s="130">
        <f t="shared" si="1"/>
        <v>0</v>
      </c>
      <c r="P24" s="28"/>
      <c r="Q24" s="28"/>
      <c r="R24" s="28"/>
      <c r="S24" s="28"/>
      <c r="T24" s="28"/>
      <c r="U24" s="28"/>
      <c r="V24" s="148"/>
    </row>
    <row r="25" spans="1:22" ht="12.75" customHeight="1">
      <c r="A25" s="1"/>
      <c r="B25" s="2" t="s">
        <v>5</v>
      </c>
      <c r="C25" s="3"/>
      <c r="D25" s="28"/>
      <c r="E25" s="4"/>
      <c r="F25" s="4"/>
      <c r="G25" s="3"/>
      <c r="H25" s="3"/>
      <c r="I25" s="3"/>
      <c r="J25" s="28"/>
      <c r="K25" s="28"/>
      <c r="L25" s="28"/>
      <c r="M25" s="130">
        <f t="shared" si="3"/>
        <v>0</v>
      </c>
      <c r="N25" s="130">
        <f t="shared" si="3"/>
        <v>0</v>
      </c>
      <c r="O25" s="130">
        <f t="shared" si="3"/>
        <v>0</v>
      </c>
      <c r="P25" s="28"/>
      <c r="Q25" s="28"/>
      <c r="R25" s="28"/>
      <c r="S25" s="28"/>
      <c r="T25" s="28"/>
      <c r="U25" s="28"/>
      <c r="V25" s="148"/>
    </row>
    <row r="26" spans="1:22" ht="29.25" customHeight="1">
      <c r="A26" s="1" t="s">
        <v>407</v>
      </c>
      <c r="B26" s="17" t="s">
        <v>408</v>
      </c>
      <c r="C26" s="3" t="s">
        <v>409</v>
      </c>
      <c r="D26" s="28"/>
      <c r="E26" s="4"/>
      <c r="F26" s="4"/>
      <c r="G26" s="3"/>
      <c r="H26" s="3"/>
      <c r="I26" s="3"/>
      <c r="J26" s="28"/>
      <c r="K26" s="28"/>
      <c r="L26" s="28"/>
      <c r="M26" s="130">
        <f t="shared" si="3"/>
        <v>0</v>
      </c>
      <c r="N26" s="130">
        <f t="shared" si="3"/>
        <v>0</v>
      </c>
      <c r="O26" s="130">
        <f t="shared" si="3"/>
        <v>0</v>
      </c>
      <c r="P26" s="28"/>
      <c r="Q26" s="28"/>
      <c r="R26" s="28"/>
      <c r="S26" s="28"/>
      <c r="T26" s="28"/>
      <c r="U26" s="28"/>
      <c r="V26" s="148"/>
    </row>
    <row r="27" spans="1:22" s="126" customFormat="1" ht="28.5" customHeight="1">
      <c r="A27" s="124" t="s">
        <v>410</v>
      </c>
      <c r="B27" s="125" t="s">
        <v>411</v>
      </c>
      <c r="C27" s="3" t="s">
        <v>10</v>
      </c>
      <c r="D27" s="28">
        <f>+E27+F27</f>
        <v>77190.8</v>
      </c>
      <c r="E27" s="4">
        <f>+E30-E34+E33</f>
        <v>0</v>
      </c>
      <c r="F27" s="4">
        <v>77190.8</v>
      </c>
      <c r="G27" s="3">
        <f>+H27+I27</f>
        <v>181274.7</v>
      </c>
      <c r="H27" s="3">
        <f>+H30-H34+H33</f>
        <v>0</v>
      </c>
      <c r="I27" s="3">
        <f>+I30+I34-I33</f>
        <v>181274.7</v>
      </c>
      <c r="J27" s="28">
        <f>+K27+L27</f>
        <v>120000</v>
      </c>
      <c r="K27" s="28">
        <f>+K30-K34+K33</f>
        <v>0</v>
      </c>
      <c r="L27" s="28">
        <f>+L30+L34-L33</f>
        <v>120000</v>
      </c>
      <c r="M27" s="130">
        <f>+J27-G27</f>
        <v>-61274.700000000012</v>
      </c>
      <c r="N27" s="130">
        <f t="shared" si="3"/>
        <v>0</v>
      </c>
      <c r="O27" s="130">
        <f t="shared" si="3"/>
        <v>-61274.700000000012</v>
      </c>
      <c r="P27" s="28">
        <f>+Q27+R27</f>
        <v>125000</v>
      </c>
      <c r="Q27" s="28">
        <f>+Q30-Q34+Q33</f>
        <v>0</v>
      </c>
      <c r="R27" s="28">
        <f>+R30+R34-R33</f>
        <v>125000</v>
      </c>
      <c r="S27" s="28">
        <f>+T27+U27</f>
        <v>0</v>
      </c>
      <c r="T27" s="28">
        <f>+T30-T34+T33</f>
        <v>0</v>
      </c>
      <c r="U27" s="28">
        <f>+U30+U34-U33</f>
        <v>0</v>
      </c>
      <c r="V27" s="148"/>
    </row>
    <row r="28" spans="1:22" ht="34.5" customHeight="1">
      <c r="A28" s="13" t="s">
        <v>1</v>
      </c>
      <c r="B28" s="25" t="s">
        <v>317</v>
      </c>
      <c r="C28" s="18" t="s">
        <v>318</v>
      </c>
      <c r="D28" s="28"/>
      <c r="E28" s="4"/>
      <c r="F28" s="4"/>
      <c r="G28" s="18"/>
      <c r="H28" s="18"/>
      <c r="I28" s="18"/>
      <c r="J28" s="28"/>
      <c r="K28" s="28"/>
      <c r="L28" s="28"/>
      <c r="M28" s="130">
        <f t="shared" si="3"/>
        <v>0</v>
      </c>
      <c r="N28" s="130">
        <f t="shared" si="3"/>
        <v>0</v>
      </c>
      <c r="O28" s="130">
        <f t="shared" si="3"/>
        <v>0</v>
      </c>
      <c r="P28" s="28"/>
      <c r="Q28" s="28"/>
      <c r="R28" s="28"/>
      <c r="S28" s="28"/>
      <c r="T28" s="28"/>
      <c r="U28" s="28"/>
      <c r="V28" s="148"/>
    </row>
    <row r="29" spans="1:22" ht="12.75" customHeight="1">
      <c r="A29" s="1"/>
      <c r="B29" s="2" t="s">
        <v>5</v>
      </c>
      <c r="C29" s="3"/>
      <c r="D29" s="28"/>
      <c r="E29" s="4"/>
      <c r="F29" s="4"/>
      <c r="G29" s="3"/>
      <c r="H29" s="3"/>
      <c r="I29" s="3"/>
      <c r="J29" s="28"/>
      <c r="K29" s="28"/>
      <c r="L29" s="28"/>
      <c r="M29" s="130">
        <f t="shared" si="3"/>
        <v>0</v>
      </c>
      <c r="N29" s="130">
        <f t="shared" si="3"/>
        <v>0</v>
      </c>
      <c r="O29" s="130">
        <f t="shared" si="3"/>
        <v>0</v>
      </c>
      <c r="P29" s="28"/>
      <c r="Q29" s="28"/>
      <c r="R29" s="28"/>
      <c r="S29" s="28"/>
      <c r="T29" s="28"/>
      <c r="U29" s="28"/>
      <c r="V29" s="148"/>
    </row>
    <row r="30" spans="1:22" ht="26.25" customHeight="1">
      <c r="A30" s="1" t="s">
        <v>412</v>
      </c>
      <c r="B30" s="2" t="s">
        <v>413</v>
      </c>
      <c r="C30" s="3" t="s">
        <v>414</v>
      </c>
      <c r="D30" s="28">
        <f t="shared" ref="D30:D37" si="4">+E30+F30</f>
        <v>70007</v>
      </c>
      <c r="E30" s="4">
        <v>70007</v>
      </c>
      <c r="F30" s="4"/>
      <c r="G30" s="3">
        <f t="shared" ref="G30:G37" si="5">+H30+I30</f>
        <v>133086.9</v>
      </c>
      <c r="H30" s="3">
        <f>+I37</f>
        <v>133086.9</v>
      </c>
      <c r="I30" s="3"/>
      <c r="J30" s="3">
        <f>+K30+L30</f>
        <v>120000</v>
      </c>
      <c r="K30" s="3">
        <f>+L37</f>
        <v>120000</v>
      </c>
      <c r="L30" s="3"/>
      <c r="M30" s="130">
        <f t="shared" si="3"/>
        <v>-13086.899999999994</v>
      </c>
      <c r="N30" s="130">
        <f t="shared" si="3"/>
        <v>-13086.899999999994</v>
      </c>
      <c r="O30" s="130">
        <f t="shared" si="3"/>
        <v>0</v>
      </c>
      <c r="P30" s="3">
        <f>+Q30+R30</f>
        <v>125000</v>
      </c>
      <c r="Q30" s="3">
        <f>+R37</f>
        <v>125000</v>
      </c>
      <c r="R30" s="3"/>
      <c r="S30" s="28">
        <f t="shared" ref="S30:S36" si="6">+T30+U30</f>
        <v>0</v>
      </c>
      <c r="T30" s="28"/>
      <c r="U30" s="28"/>
      <c r="V30" s="148"/>
    </row>
    <row r="31" spans="1:22" ht="18" customHeight="1">
      <c r="A31" s="1"/>
      <c r="B31" s="2" t="s">
        <v>193</v>
      </c>
      <c r="C31" s="3"/>
      <c r="D31" s="28">
        <f t="shared" si="4"/>
        <v>0</v>
      </c>
      <c r="E31" s="4"/>
      <c r="F31" s="4"/>
      <c r="G31" s="3">
        <f t="shared" si="5"/>
        <v>0</v>
      </c>
      <c r="H31" s="3"/>
      <c r="I31" s="3"/>
      <c r="J31" s="28">
        <f t="shared" ref="J31:J37" si="7">+K31+L31</f>
        <v>0</v>
      </c>
      <c r="K31" s="28"/>
      <c r="L31" s="28"/>
      <c r="M31" s="130">
        <f t="shared" si="3"/>
        <v>0</v>
      </c>
      <c r="N31" s="130">
        <f t="shared" si="3"/>
        <v>0</v>
      </c>
      <c r="O31" s="130">
        <f t="shared" si="3"/>
        <v>0</v>
      </c>
      <c r="P31" s="28">
        <f t="shared" ref="P31:P37" si="8">+Q31+R31</f>
        <v>0</v>
      </c>
      <c r="Q31" s="28"/>
      <c r="R31" s="28"/>
      <c r="S31" s="28">
        <f t="shared" si="6"/>
        <v>0</v>
      </c>
      <c r="T31" s="28"/>
      <c r="U31" s="28"/>
      <c r="V31" s="148"/>
    </row>
    <row r="32" spans="1:22" ht="48.75" customHeight="1">
      <c r="A32" s="1" t="s">
        <v>415</v>
      </c>
      <c r="B32" s="17" t="s">
        <v>416</v>
      </c>
      <c r="C32" s="3" t="s">
        <v>10</v>
      </c>
      <c r="D32" s="28">
        <f t="shared" si="4"/>
        <v>0</v>
      </c>
      <c r="E32" s="4"/>
      <c r="F32" s="4"/>
      <c r="G32" s="3">
        <f t="shared" si="5"/>
        <v>0</v>
      </c>
      <c r="H32" s="3"/>
      <c r="I32" s="3"/>
      <c r="J32" s="28">
        <f t="shared" si="7"/>
        <v>0</v>
      </c>
      <c r="K32" s="28"/>
      <c r="L32" s="28"/>
      <c r="M32" s="130">
        <f t="shared" si="3"/>
        <v>0</v>
      </c>
      <c r="N32" s="130">
        <f t="shared" si="3"/>
        <v>0</v>
      </c>
      <c r="O32" s="130">
        <f t="shared" si="3"/>
        <v>0</v>
      </c>
      <c r="P32" s="28">
        <f t="shared" si="8"/>
        <v>0</v>
      </c>
      <c r="Q32" s="28"/>
      <c r="R32" s="28"/>
      <c r="S32" s="28">
        <f t="shared" si="6"/>
        <v>0</v>
      </c>
      <c r="T32" s="28"/>
      <c r="U32" s="28"/>
      <c r="V32" s="148"/>
    </row>
    <row r="33" spans="1:22" ht="26.25" customHeight="1">
      <c r="A33" s="1" t="s">
        <v>417</v>
      </c>
      <c r="B33" s="17" t="s">
        <v>418</v>
      </c>
      <c r="C33" s="3" t="s">
        <v>10</v>
      </c>
      <c r="D33" s="28">
        <f>+E33+F33</f>
        <v>0</v>
      </c>
      <c r="E33" s="4"/>
      <c r="F33" s="4"/>
      <c r="G33" s="3">
        <f t="shared" si="5"/>
        <v>-133086.9</v>
      </c>
      <c r="H33" s="3">
        <v>-133086.9</v>
      </c>
      <c r="I33" s="3"/>
      <c r="J33" s="28">
        <f t="shared" si="7"/>
        <v>-120000</v>
      </c>
      <c r="K33" s="28">
        <v>-120000</v>
      </c>
      <c r="L33" s="28"/>
      <c r="M33" s="130">
        <f t="shared" si="3"/>
        <v>13086.899999999994</v>
      </c>
      <c r="N33" s="130">
        <f t="shared" si="3"/>
        <v>13086.899999999994</v>
      </c>
      <c r="O33" s="130">
        <f t="shared" si="3"/>
        <v>0</v>
      </c>
      <c r="P33" s="28">
        <f t="shared" si="8"/>
        <v>-125000</v>
      </c>
      <c r="Q33" s="28">
        <v>-125000</v>
      </c>
      <c r="R33" s="28"/>
      <c r="S33" s="28">
        <f t="shared" si="6"/>
        <v>0</v>
      </c>
      <c r="T33" s="28">
        <f>+-(T30-T32)</f>
        <v>0</v>
      </c>
      <c r="U33" s="28"/>
      <c r="V33" s="148"/>
    </row>
    <row r="34" spans="1:22" ht="27.75" customHeight="1">
      <c r="A34" s="1" t="s">
        <v>419</v>
      </c>
      <c r="B34" s="2" t="s">
        <v>420</v>
      </c>
      <c r="C34" s="3" t="s">
        <v>421</v>
      </c>
      <c r="D34" s="28">
        <f t="shared" si="4"/>
        <v>70007</v>
      </c>
      <c r="E34" s="3">
        <v>70007</v>
      </c>
      <c r="F34" s="4">
        <f>SUM(F36:F37)</f>
        <v>0</v>
      </c>
      <c r="G34" s="3">
        <f>+H34+I34</f>
        <v>181274.7</v>
      </c>
      <c r="H34" s="3"/>
      <c r="I34" s="3">
        <f>SUM(I36:I37)</f>
        <v>181274.7</v>
      </c>
      <c r="J34" s="28">
        <f t="shared" si="7"/>
        <v>120000</v>
      </c>
      <c r="K34" s="28"/>
      <c r="L34" s="28">
        <f>SUM(L36:L37)</f>
        <v>120000</v>
      </c>
      <c r="M34" s="130">
        <f t="shared" si="3"/>
        <v>-61274.700000000012</v>
      </c>
      <c r="N34" s="130">
        <f t="shared" si="3"/>
        <v>0</v>
      </c>
      <c r="O34" s="130">
        <f t="shared" si="3"/>
        <v>-61274.700000000012</v>
      </c>
      <c r="P34" s="28">
        <f t="shared" si="8"/>
        <v>125000</v>
      </c>
      <c r="Q34" s="28"/>
      <c r="R34" s="28">
        <f>SUM(R36:R37)</f>
        <v>125000</v>
      </c>
      <c r="S34" s="28">
        <f t="shared" si="6"/>
        <v>0</v>
      </c>
      <c r="T34" s="28"/>
      <c r="U34" s="28">
        <f>SUM(U36:U37)</f>
        <v>0</v>
      </c>
      <c r="V34" s="148"/>
    </row>
    <row r="35" spans="1:22" ht="12.75" customHeight="1">
      <c r="A35" s="1"/>
      <c r="B35" s="2" t="s">
        <v>193</v>
      </c>
      <c r="C35" s="3"/>
      <c r="D35" s="28">
        <f>+E35+F35</f>
        <v>0</v>
      </c>
      <c r="E35" s="4"/>
      <c r="F35" s="4"/>
      <c r="G35" s="3">
        <f>+H35+I35</f>
        <v>0</v>
      </c>
      <c r="H35" s="3"/>
      <c r="I35" s="3"/>
      <c r="J35" s="28">
        <f t="shared" si="7"/>
        <v>0</v>
      </c>
      <c r="K35" s="28"/>
      <c r="L35" s="28"/>
      <c r="M35" s="130">
        <f t="shared" si="3"/>
        <v>0</v>
      </c>
      <c r="N35" s="130">
        <f t="shared" si="3"/>
        <v>0</v>
      </c>
      <c r="O35" s="130">
        <f t="shared" si="3"/>
        <v>0</v>
      </c>
      <c r="P35" s="28">
        <f t="shared" si="8"/>
        <v>0</v>
      </c>
      <c r="Q35" s="28"/>
      <c r="R35" s="28"/>
      <c r="S35" s="28">
        <f t="shared" si="6"/>
        <v>0</v>
      </c>
      <c r="T35" s="28"/>
      <c r="U35" s="28"/>
      <c r="V35" s="148"/>
    </row>
    <row r="36" spans="1:22" ht="36.75" customHeight="1">
      <c r="A36" s="1" t="s">
        <v>422</v>
      </c>
      <c r="B36" s="17" t="s">
        <v>423</v>
      </c>
      <c r="C36" s="3" t="s">
        <v>10</v>
      </c>
      <c r="D36" s="28">
        <f t="shared" si="4"/>
        <v>70007</v>
      </c>
      <c r="E36" s="3">
        <v>70007</v>
      </c>
      <c r="F36" s="4"/>
      <c r="G36" s="3">
        <f>+H36+I36</f>
        <v>48187.8</v>
      </c>
      <c r="H36" s="3"/>
      <c r="I36" s="3">
        <v>48187.8</v>
      </c>
      <c r="J36" s="28">
        <f t="shared" si="7"/>
        <v>0</v>
      </c>
      <c r="K36" s="28"/>
      <c r="L36" s="28"/>
      <c r="M36" s="130">
        <f t="shared" si="3"/>
        <v>-48187.8</v>
      </c>
      <c r="N36" s="130">
        <f t="shared" si="3"/>
        <v>0</v>
      </c>
      <c r="O36" s="130">
        <f t="shared" si="3"/>
        <v>-48187.8</v>
      </c>
      <c r="P36" s="28">
        <f t="shared" si="8"/>
        <v>0</v>
      </c>
      <c r="Q36" s="28"/>
      <c r="R36" s="28"/>
      <c r="S36" s="28">
        <f t="shared" si="6"/>
        <v>0</v>
      </c>
      <c r="T36" s="28"/>
      <c r="U36" s="28"/>
      <c r="V36" s="148"/>
    </row>
    <row r="37" spans="1:22" ht="36.75" customHeight="1" thickBot="1">
      <c r="A37" s="3" t="s">
        <v>424</v>
      </c>
      <c r="B37" s="17" t="s">
        <v>425</v>
      </c>
      <c r="C37" s="3" t="s">
        <v>10</v>
      </c>
      <c r="D37" s="28">
        <f t="shared" si="4"/>
        <v>0</v>
      </c>
      <c r="E37" s="4"/>
      <c r="F37" s="4"/>
      <c r="G37" s="3">
        <f t="shared" si="5"/>
        <v>133086.9</v>
      </c>
      <c r="H37" s="3"/>
      <c r="I37" s="3">
        <v>133086.9</v>
      </c>
      <c r="J37" s="28">
        <f t="shared" si="7"/>
        <v>120000</v>
      </c>
      <c r="K37" s="29"/>
      <c r="L37" s="29">
        <v>120000</v>
      </c>
      <c r="M37" s="130">
        <f t="shared" si="3"/>
        <v>-13086.899999999994</v>
      </c>
      <c r="N37" s="130">
        <f t="shared" si="3"/>
        <v>0</v>
      </c>
      <c r="O37" s="130">
        <f t="shared" si="3"/>
        <v>-13086.899999999994</v>
      </c>
      <c r="P37" s="28">
        <f t="shared" si="8"/>
        <v>125000</v>
      </c>
      <c r="Q37" s="29"/>
      <c r="R37" s="29">
        <v>125000</v>
      </c>
      <c r="S37" s="28">
        <v>1</v>
      </c>
      <c r="T37" s="29"/>
      <c r="U37" s="29">
        <f>+-T33</f>
        <v>0</v>
      </c>
      <c r="V37" s="149"/>
    </row>
    <row r="38" spans="1:22">
      <c r="P38" s="27"/>
      <c r="Q38" s="27"/>
      <c r="R38" s="27"/>
      <c r="S38" s="27"/>
      <c r="T38" s="27"/>
      <c r="U38" s="27"/>
    </row>
    <row r="39" spans="1:22">
      <c r="P39" s="27"/>
      <c r="Q39" s="27"/>
      <c r="R39" s="27"/>
      <c r="S39" s="27"/>
      <c r="T39" s="27"/>
      <c r="U39" s="27"/>
    </row>
    <row r="40" spans="1:22">
      <c r="P40" s="27"/>
      <c r="Q40" s="27"/>
      <c r="R40" s="27"/>
      <c r="S40" s="27"/>
      <c r="T40" s="27"/>
      <c r="U40" s="27"/>
    </row>
    <row r="41" spans="1:22">
      <c r="P41" s="27"/>
      <c r="Q41" s="27"/>
      <c r="R41" s="27"/>
      <c r="S41" s="27"/>
      <c r="T41" s="27"/>
      <c r="U41" s="27"/>
    </row>
    <row r="42" spans="1:22">
      <c r="P42" s="27"/>
      <c r="Q42" s="27"/>
      <c r="R42" s="27"/>
      <c r="S42" s="27"/>
      <c r="T42" s="27"/>
      <c r="U42" s="27"/>
    </row>
    <row r="43" spans="1:22">
      <c r="P43" s="27"/>
      <c r="Q43" s="27"/>
      <c r="R43" s="27"/>
      <c r="S43" s="27"/>
      <c r="T43" s="27"/>
      <c r="U43" s="27"/>
    </row>
    <row r="44" spans="1:22">
      <c r="P44" s="27"/>
      <c r="Q44" s="27"/>
      <c r="R44" s="27"/>
      <c r="S44" s="27"/>
      <c r="T44" s="27"/>
      <c r="U44" s="27"/>
    </row>
    <row r="45" spans="1:22">
      <c r="P45" s="27"/>
      <c r="Q45" s="27"/>
      <c r="R45" s="27"/>
      <c r="S45" s="27"/>
      <c r="T45" s="27"/>
      <c r="U45" s="27"/>
    </row>
    <row r="46" spans="1:22">
      <c r="P46" s="27"/>
      <c r="Q46" s="27"/>
      <c r="R46" s="27"/>
      <c r="S46" s="27"/>
      <c r="T46" s="27"/>
      <c r="U46" s="27"/>
    </row>
    <row r="47" spans="1:22">
      <c r="P47" s="27"/>
      <c r="Q47" s="27"/>
      <c r="R47" s="27"/>
      <c r="S47" s="27"/>
      <c r="T47" s="27"/>
      <c r="U47" s="27"/>
    </row>
    <row r="48" spans="1:22">
      <c r="P48" s="27"/>
      <c r="Q48" s="27"/>
      <c r="R48" s="27"/>
      <c r="S48" s="27"/>
      <c r="T48" s="27"/>
      <c r="U48" s="27"/>
    </row>
    <row r="49" spans="16:21">
      <c r="P49" s="27"/>
      <c r="Q49" s="27"/>
      <c r="R49" s="27"/>
      <c r="S49" s="27"/>
      <c r="T49" s="27"/>
      <c r="U49" s="27"/>
    </row>
    <row r="50" spans="16:21">
      <c r="P50" s="27"/>
      <c r="Q50" s="27"/>
      <c r="R50" s="27"/>
      <c r="S50" s="27"/>
      <c r="T50" s="27"/>
      <c r="U50" s="27"/>
    </row>
    <row r="51" spans="16:21">
      <c r="P51" s="27"/>
      <c r="Q51" s="27"/>
      <c r="R51" s="27"/>
      <c r="S51" s="27"/>
      <c r="T51" s="27"/>
      <c r="U51" s="27"/>
    </row>
    <row r="52" spans="16:21">
      <c r="P52" s="27"/>
      <c r="Q52" s="27"/>
      <c r="R52" s="27"/>
      <c r="S52" s="27"/>
      <c r="T52" s="27"/>
      <c r="U52" s="27"/>
    </row>
    <row r="53" spans="16:21">
      <c r="P53" s="27"/>
      <c r="Q53" s="27"/>
      <c r="R53" s="27"/>
      <c r="S53" s="27"/>
      <c r="T53" s="27"/>
      <c r="U53" s="27"/>
    </row>
    <row r="54" spans="16:21">
      <c r="P54" s="27"/>
      <c r="Q54" s="27"/>
      <c r="R54" s="27"/>
      <c r="S54" s="27"/>
      <c r="T54" s="27"/>
      <c r="U54" s="27"/>
    </row>
    <row r="55" spans="16:21">
      <c r="P55" s="27"/>
      <c r="Q55" s="27"/>
      <c r="R55" s="27"/>
      <c r="S55" s="27"/>
      <c r="T55" s="27"/>
      <c r="U55" s="27"/>
    </row>
    <row r="56" spans="16:21">
      <c r="P56" s="27"/>
      <c r="Q56" s="27"/>
      <c r="R56" s="27"/>
      <c r="S56" s="27"/>
      <c r="T56" s="27"/>
      <c r="U56" s="27"/>
    </row>
    <row r="57" spans="16:21">
      <c r="P57" s="27"/>
      <c r="Q57" s="27"/>
      <c r="R57" s="27"/>
      <c r="S57" s="27"/>
      <c r="T57" s="27"/>
      <c r="U57" s="27"/>
    </row>
    <row r="58" spans="16:21">
      <c r="P58" s="27"/>
      <c r="Q58" s="27"/>
      <c r="R58" s="27"/>
      <c r="S58" s="27"/>
      <c r="T58" s="27"/>
      <c r="U58" s="27"/>
    </row>
    <row r="59" spans="16:21">
      <c r="P59" s="27"/>
      <c r="Q59" s="27"/>
      <c r="R59" s="27"/>
      <c r="S59" s="27"/>
      <c r="T59" s="27"/>
      <c r="U59" s="27"/>
    </row>
    <row r="60" spans="16:21">
      <c r="P60" s="27"/>
      <c r="Q60" s="27"/>
      <c r="R60" s="27"/>
      <c r="S60" s="27"/>
      <c r="T60" s="27"/>
      <c r="U60" s="27"/>
    </row>
    <row r="61" spans="16:21">
      <c r="P61" s="27"/>
      <c r="Q61" s="27"/>
      <c r="R61" s="27"/>
      <c r="S61" s="27"/>
      <c r="T61" s="27"/>
      <c r="U61" s="27"/>
    </row>
    <row r="62" spans="16:21">
      <c r="P62" s="27"/>
      <c r="Q62" s="27"/>
      <c r="R62" s="27"/>
      <c r="S62" s="27"/>
      <c r="T62" s="27"/>
      <c r="U62" s="27"/>
    </row>
    <row r="63" spans="16:21">
      <c r="P63" s="27"/>
      <c r="Q63" s="27"/>
      <c r="R63" s="27"/>
      <c r="S63" s="27"/>
      <c r="T63" s="27"/>
      <c r="U63" s="27"/>
    </row>
    <row r="64" spans="16:21">
      <c r="P64" s="27"/>
      <c r="Q64" s="27"/>
      <c r="R64" s="27"/>
      <c r="S64" s="27"/>
      <c r="T64" s="27"/>
      <c r="U64" s="27"/>
    </row>
    <row r="65" spans="16:21">
      <c r="P65" s="27"/>
      <c r="Q65" s="27"/>
      <c r="R65" s="27"/>
      <c r="S65" s="27"/>
      <c r="T65" s="27"/>
      <c r="U65" s="27"/>
    </row>
    <row r="66" spans="16:21">
      <c r="P66" s="27"/>
      <c r="Q66" s="27"/>
      <c r="R66" s="27"/>
      <c r="S66" s="27"/>
      <c r="T66" s="27"/>
      <c r="U66" s="27"/>
    </row>
    <row r="67" spans="16:21">
      <c r="P67" s="27"/>
      <c r="Q67" s="27"/>
      <c r="R67" s="27"/>
      <c r="S67" s="27"/>
      <c r="T67" s="27"/>
      <c r="U67" s="27"/>
    </row>
    <row r="68" spans="16:21">
      <c r="P68" s="27"/>
      <c r="Q68" s="27"/>
      <c r="R68" s="27"/>
      <c r="S68" s="27"/>
      <c r="T68" s="27"/>
      <c r="U68" s="27"/>
    </row>
    <row r="69" spans="16:21">
      <c r="P69" s="27"/>
      <c r="Q69" s="27"/>
      <c r="R69" s="27"/>
      <c r="S69" s="27"/>
      <c r="T69" s="27"/>
      <c r="U69" s="27"/>
    </row>
    <row r="70" spans="16:21">
      <c r="P70" s="27"/>
      <c r="Q70" s="27"/>
      <c r="R70" s="27"/>
      <c r="S70" s="27"/>
      <c r="T70" s="27"/>
      <c r="U70" s="27"/>
    </row>
    <row r="71" spans="16:21">
      <c r="P71" s="27"/>
      <c r="Q71" s="27"/>
      <c r="R71" s="27"/>
      <c r="S71" s="27"/>
      <c r="T71" s="27"/>
      <c r="U71" s="27"/>
    </row>
    <row r="72" spans="16:21">
      <c r="P72" s="27"/>
      <c r="Q72" s="27"/>
      <c r="R72" s="27"/>
      <c r="S72" s="27"/>
      <c r="T72" s="27"/>
      <c r="U72" s="27"/>
    </row>
    <row r="73" spans="16:21">
      <c r="P73" s="27"/>
      <c r="Q73" s="27"/>
      <c r="R73" s="27"/>
      <c r="S73" s="27"/>
      <c r="T73" s="27"/>
      <c r="U73" s="27"/>
    </row>
    <row r="74" spans="16:21">
      <c r="P74" s="27"/>
      <c r="Q74" s="27"/>
      <c r="R74" s="27"/>
      <c r="S74" s="27"/>
      <c r="T74" s="27"/>
      <c r="U74" s="27"/>
    </row>
    <row r="75" spans="16:21">
      <c r="P75" s="27"/>
      <c r="Q75" s="27"/>
      <c r="R75" s="27"/>
      <c r="S75" s="27"/>
      <c r="T75" s="27"/>
      <c r="U75" s="27"/>
    </row>
    <row r="76" spans="16:21">
      <c r="P76" s="27"/>
      <c r="Q76" s="27"/>
      <c r="R76" s="27"/>
      <c r="S76" s="27"/>
      <c r="T76" s="27"/>
      <c r="U76" s="27"/>
    </row>
    <row r="77" spans="16:21">
      <c r="P77" s="27"/>
      <c r="Q77" s="27"/>
      <c r="R77" s="27"/>
      <c r="S77" s="27"/>
      <c r="T77" s="27"/>
      <c r="U77" s="27"/>
    </row>
    <row r="78" spans="16:21">
      <c r="P78" s="27"/>
      <c r="Q78" s="27"/>
      <c r="R78" s="27"/>
      <c r="S78" s="27"/>
      <c r="T78" s="27"/>
      <c r="U78" s="27"/>
    </row>
    <row r="79" spans="16:21">
      <c r="P79" s="27"/>
      <c r="Q79" s="27"/>
      <c r="R79" s="27"/>
      <c r="S79" s="27"/>
      <c r="T79" s="27"/>
      <c r="U79" s="27"/>
    </row>
    <row r="80" spans="16:21">
      <c r="P80" s="27"/>
      <c r="Q80" s="27"/>
      <c r="R80" s="27"/>
      <c r="S80" s="27"/>
      <c r="T80" s="27"/>
      <c r="U80" s="27"/>
    </row>
    <row r="81" spans="16:21">
      <c r="P81" s="27"/>
      <c r="Q81" s="27"/>
      <c r="R81" s="27"/>
      <c r="S81" s="27"/>
      <c r="T81" s="27"/>
      <c r="U81" s="27"/>
    </row>
    <row r="82" spans="16:21">
      <c r="P82" s="27"/>
      <c r="Q82" s="27"/>
      <c r="R82" s="27"/>
      <c r="S82" s="27"/>
      <c r="T82" s="27"/>
      <c r="U82" s="27"/>
    </row>
    <row r="83" spans="16:21">
      <c r="P83" s="27"/>
      <c r="Q83" s="27"/>
      <c r="R83" s="27"/>
      <c r="S83" s="27"/>
      <c r="T83" s="27"/>
      <c r="U83" s="27"/>
    </row>
    <row r="84" spans="16:21">
      <c r="P84" s="27"/>
      <c r="Q84" s="27"/>
      <c r="R84" s="27"/>
      <c r="S84" s="27"/>
      <c r="T84" s="27"/>
      <c r="U84" s="27"/>
    </row>
    <row r="85" spans="16:21">
      <c r="P85" s="27"/>
      <c r="Q85" s="27"/>
      <c r="R85" s="27"/>
      <c r="S85" s="27"/>
      <c r="T85" s="27"/>
      <c r="U85" s="27"/>
    </row>
    <row r="86" spans="16:21">
      <c r="P86" s="27"/>
      <c r="Q86" s="27"/>
      <c r="R86" s="27"/>
      <c r="S86" s="27"/>
      <c r="T86" s="27"/>
      <c r="U86" s="27"/>
    </row>
    <row r="87" spans="16:21">
      <c r="P87" s="27"/>
      <c r="Q87" s="27"/>
      <c r="R87" s="27"/>
      <c r="S87" s="27"/>
      <c r="T87" s="27"/>
      <c r="U87" s="27"/>
    </row>
    <row r="88" spans="16:21">
      <c r="P88" s="27"/>
      <c r="Q88" s="27"/>
      <c r="R88" s="27"/>
      <c r="S88" s="27"/>
      <c r="T88" s="27"/>
      <c r="U88" s="27"/>
    </row>
    <row r="89" spans="16:21">
      <c r="P89" s="27"/>
      <c r="Q89" s="27"/>
      <c r="R89" s="27"/>
      <c r="S89" s="27"/>
      <c r="T89" s="27"/>
      <c r="U89" s="27"/>
    </row>
    <row r="90" spans="16:21">
      <c r="P90" s="27"/>
      <c r="Q90" s="27"/>
      <c r="R90" s="27"/>
      <c r="S90" s="27"/>
      <c r="T90" s="27"/>
      <c r="U90" s="27"/>
    </row>
    <row r="91" spans="16:21">
      <c r="P91" s="27"/>
      <c r="Q91" s="27"/>
      <c r="R91" s="27"/>
      <c r="S91" s="27"/>
      <c r="T91" s="27"/>
      <c r="U91" s="27"/>
    </row>
    <row r="92" spans="16:21">
      <c r="P92" s="27"/>
      <c r="Q92" s="27"/>
      <c r="R92" s="27"/>
      <c r="S92" s="27"/>
      <c r="T92" s="27"/>
      <c r="U92" s="27"/>
    </row>
    <row r="93" spans="16:21">
      <c r="P93" s="27"/>
      <c r="Q93" s="27"/>
      <c r="R93" s="27"/>
      <c r="S93" s="27"/>
      <c r="T93" s="27"/>
      <c r="U93" s="27"/>
    </row>
    <row r="94" spans="16:21">
      <c r="P94" s="27"/>
      <c r="Q94" s="27"/>
      <c r="R94" s="27"/>
      <c r="S94" s="27"/>
      <c r="T94" s="27"/>
      <c r="U94" s="27"/>
    </row>
    <row r="95" spans="16:21">
      <c r="P95" s="27"/>
      <c r="Q95" s="27"/>
      <c r="R95" s="27"/>
      <c r="S95" s="27"/>
      <c r="T95" s="27"/>
      <c r="U95" s="27"/>
    </row>
    <row r="96" spans="16:21">
      <c r="P96" s="27"/>
      <c r="Q96" s="27"/>
      <c r="R96" s="27"/>
      <c r="S96" s="27"/>
      <c r="T96" s="27"/>
      <c r="U96" s="27"/>
    </row>
    <row r="97" spans="16:21">
      <c r="P97" s="27"/>
      <c r="Q97" s="27"/>
      <c r="R97" s="27"/>
      <c r="S97" s="27"/>
      <c r="T97" s="27"/>
      <c r="U97" s="27"/>
    </row>
    <row r="98" spans="16:21">
      <c r="P98" s="27"/>
      <c r="Q98" s="27"/>
      <c r="R98" s="27"/>
      <c r="S98" s="27"/>
      <c r="T98" s="27"/>
      <c r="U98" s="27"/>
    </row>
    <row r="99" spans="16:21">
      <c r="P99" s="27"/>
      <c r="Q99" s="27"/>
      <c r="R99" s="27"/>
      <c r="S99" s="27"/>
      <c r="T99" s="27"/>
      <c r="U99" s="27"/>
    </row>
    <row r="100" spans="16:21">
      <c r="P100" s="27"/>
      <c r="Q100" s="27"/>
      <c r="R100" s="27"/>
      <c r="S100" s="27"/>
      <c r="T100" s="27"/>
      <c r="U100" s="27"/>
    </row>
    <row r="101" spans="16:21">
      <c r="P101" s="27"/>
      <c r="Q101" s="27"/>
      <c r="R101" s="27"/>
      <c r="S101" s="27"/>
      <c r="T101" s="27"/>
      <c r="U101" s="27"/>
    </row>
    <row r="102" spans="16:21">
      <c r="P102" s="27"/>
      <c r="Q102" s="27"/>
      <c r="R102" s="27"/>
      <c r="S102" s="27"/>
      <c r="T102" s="27"/>
      <c r="U102" s="27"/>
    </row>
    <row r="103" spans="16:21">
      <c r="P103" s="27"/>
      <c r="Q103" s="27"/>
      <c r="R103" s="27"/>
      <c r="S103" s="27"/>
      <c r="T103" s="27"/>
      <c r="U103" s="27"/>
    </row>
    <row r="104" spans="16:21">
      <c r="P104" s="27"/>
      <c r="Q104" s="27"/>
      <c r="R104" s="27"/>
      <c r="S104" s="27"/>
      <c r="T104" s="27"/>
      <c r="U104" s="27"/>
    </row>
    <row r="105" spans="16:21">
      <c r="P105" s="27"/>
      <c r="Q105" s="27"/>
      <c r="R105" s="27"/>
      <c r="S105" s="27"/>
      <c r="T105" s="27"/>
      <c r="U105" s="27"/>
    </row>
    <row r="106" spans="16:21">
      <c r="P106" s="27"/>
      <c r="Q106" s="27"/>
      <c r="R106" s="27"/>
      <c r="S106" s="27"/>
      <c r="T106" s="27"/>
      <c r="U106" s="27"/>
    </row>
    <row r="107" spans="16:21">
      <c r="P107" s="27"/>
      <c r="Q107" s="27"/>
      <c r="R107" s="27"/>
      <c r="S107" s="27"/>
      <c r="T107" s="27"/>
      <c r="U107" s="27"/>
    </row>
    <row r="108" spans="16:21">
      <c r="P108" s="27"/>
      <c r="Q108" s="27"/>
      <c r="R108" s="27"/>
      <c r="S108" s="27"/>
      <c r="T108" s="27"/>
      <c r="U108" s="27"/>
    </row>
    <row r="109" spans="16:21">
      <c r="P109" s="27"/>
      <c r="Q109" s="27"/>
      <c r="R109" s="27"/>
      <c r="S109" s="27"/>
      <c r="T109" s="27"/>
      <c r="U109" s="27"/>
    </row>
    <row r="110" spans="16:21">
      <c r="P110" s="27"/>
      <c r="Q110" s="27"/>
      <c r="R110" s="27"/>
      <c r="S110" s="27"/>
      <c r="T110" s="27"/>
      <c r="U110" s="27"/>
    </row>
    <row r="111" spans="16:21">
      <c r="P111" s="27"/>
      <c r="Q111" s="27"/>
      <c r="R111" s="27"/>
      <c r="S111" s="27"/>
      <c r="T111" s="27"/>
      <c r="U111" s="27"/>
    </row>
    <row r="112" spans="16:21">
      <c r="P112" s="27"/>
      <c r="Q112" s="27"/>
      <c r="R112" s="27"/>
      <c r="S112" s="27"/>
      <c r="T112" s="27"/>
      <c r="U112" s="27"/>
    </row>
    <row r="113" spans="16:21">
      <c r="P113" s="27"/>
      <c r="Q113" s="27"/>
      <c r="R113" s="27"/>
      <c r="S113" s="27"/>
      <c r="T113" s="27"/>
      <c r="U113" s="27"/>
    </row>
    <row r="114" spans="16:21">
      <c r="P114" s="27"/>
      <c r="Q114" s="27"/>
      <c r="R114" s="27"/>
      <c r="S114" s="27"/>
      <c r="T114" s="27"/>
      <c r="U114" s="27"/>
    </row>
    <row r="115" spans="16:21">
      <c r="P115" s="27"/>
      <c r="Q115" s="27"/>
      <c r="R115" s="27"/>
      <c r="S115" s="27"/>
      <c r="T115" s="27"/>
      <c r="U115" s="27"/>
    </row>
    <row r="116" spans="16:21">
      <c r="P116" s="27"/>
      <c r="Q116" s="27"/>
      <c r="R116" s="27"/>
      <c r="S116" s="27"/>
      <c r="T116" s="27"/>
      <c r="U116" s="27"/>
    </row>
    <row r="117" spans="16:21">
      <c r="P117" s="27"/>
      <c r="Q117" s="27"/>
      <c r="R117" s="27"/>
      <c r="S117" s="27"/>
      <c r="T117" s="27"/>
      <c r="U117" s="27"/>
    </row>
    <row r="118" spans="16:21">
      <c r="P118" s="27"/>
      <c r="Q118" s="27"/>
      <c r="R118" s="27"/>
      <c r="S118" s="27"/>
      <c r="T118" s="27"/>
      <c r="U118" s="27"/>
    </row>
    <row r="119" spans="16:21">
      <c r="P119" s="27"/>
      <c r="Q119" s="27"/>
      <c r="R119" s="27"/>
      <c r="S119" s="27"/>
      <c r="T119" s="27"/>
      <c r="U119" s="27"/>
    </row>
    <row r="120" spans="16:21">
      <c r="P120" s="27"/>
      <c r="Q120" s="27"/>
      <c r="R120" s="27"/>
      <c r="S120" s="27"/>
      <c r="T120" s="27"/>
      <c r="U120" s="27"/>
    </row>
    <row r="121" spans="16:21">
      <c r="P121" s="27"/>
      <c r="Q121" s="27"/>
      <c r="R121" s="27"/>
      <c r="S121" s="27"/>
      <c r="T121" s="27"/>
      <c r="U121" s="27"/>
    </row>
    <row r="122" spans="16:21">
      <c r="P122" s="27"/>
      <c r="Q122" s="27"/>
      <c r="R122" s="27"/>
      <c r="S122" s="27"/>
      <c r="T122" s="27"/>
      <c r="U122" s="27"/>
    </row>
    <row r="123" spans="16:21">
      <c r="P123" s="27"/>
      <c r="Q123" s="27"/>
      <c r="R123" s="27"/>
      <c r="S123" s="27"/>
      <c r="T123" s="27"/>
      <c r="U123" s="27"/>
    </row>
    <row r="124" spans="16:21">
      <c r="P124" s="27"/>
      <c r="Q124" s="27"/>
      <c r="R124" s="27"/>
      <c r="S124" s="27"/>
      <c r="T124" s="27"/>
      <c r="U124" s="27"/>
    </row>
    <row r="125" spans="16:21">
      <c r="P125" s="27"/>
      <c r="Q125" s="27"/>
      <c r="R125" s="27"/>
      <c r="S125" s="27"/>
      <c r="T125" s="27"/>
      <c r="U125" s="27"/>
    </row>
    <row r="126" spans="16:21">
      <c r="P126" s="27"/>
      <c r="Q126" s="27"/>
      <c r="R126" s="27"/>
      <c r="S126" s="27"/>
      <c r="T126" s="27"/>
      <c r="U126" s="27"/>
    </row>
    <row r="127" spans="16:21">
      <c r="P127" s="27"/>
      <c r="Q127" s="27"/>
      <c r="R127" s="27"/>
      <c r="S127" s="27"/>
      <c r="T127" s="27"/>
      <c r="U127" s="27"/>
    </row>
  </sheetData>
  <mergeCells count="24">
    <mergeCell ref="V6:V7"/>
    <mergeCell ref="Q6:R6"/>
    <mergeCell ref="S6:S7"/>
    <mergeCell ref="T6:U6"/>
    <mergeCell ref="M5:O5"/>
    <mergeCell ref="M6:M7"/>
    <mergeCell ref="N6:O6"/>
    <mergeCell ref="C5:C7"/>
    <mergeCell ref="D5:F5"/>
    <mergeCell ref="G5:I5"/>
    <mergeCell ref="D6:D7"/>
    <mergeCell ref="E6:F6"/>
    <mergeCell ref="G6:G7"/>
    <mergeCell ref="H6:I6"/>
    <mergeCell ref="V9:V37"/>
    <mergeCell ref="B5:B7"/>
    <mergeCell ref="A5:A7"/>
    <mergeCell ref="A3:U3"/>
    <mergeCell ref="J5:L5"/>
    <mergeCell ref="P5:R5"/>
    <mergeCell ref="S5:U5"/>
    <mergeCell ref="J6:J7"/>
    <mergeCell ref="K6:L6"/>
    <mergeCell ref="P6:P7"/>
  </mergeCells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8"/>
  <sheetViews>
    <sheetView zoomScale="110" zoomScaleNormal="110" workbookViewId="0">
      <pane xSplit="6" topLeftCell="G1" activePane="topRight" state="frozen"/>
      <selection pane="topRight" sqref="A1:IV65536"/>
    </sheetView>
  </sheetViews>
  <sheetFormatPr defaultRowHeight="10.5"/>
  <cols>
    <col min="1" max="1" width="10.1640625" style="30" customWidth="1"/>
    <col min="2" max="2" width="8.83203125" style="77" customWidth="1"/>
    <col min="3" max="3" width="7.1640625" style="77" customWidth="1"/>
    <col min="4" max="4" width="6.6640625" style="77" customWidth="1"/>
    <col min="5" max="5" width="51" style="78" customWidth="1"/>
    <col min="6" max="6" width="8.6640625" style="77" customWidth="1"/>
    <col min="7" max="9" width="13.83203125" style="33" customWidth="1"/>
    <col min="10" max="10" width="14" style="33" customWidth="1"/>
    <col min="11" max="12" width="13.83203125" style="33" customWidth="1"/>
    <col min="13" max="14" width="13.83203125" style="79" customWidth="1"/>
    <col min="15" max="19" width="18" style="79" customWidth="1"/>
    <col min="20" max="20" width="15.33203125" style="79" customWidth="1"/>
    <col min="21" max="24" width="13" style="79" customWidth="1"/>
    <col min="25" max="25" width="32.6640625" style="80" customWidth="1"/>
    <col min="26" max="26" width="10.5" style="37" customWidth="1"/>
    <col min="27" max="16384" width="9.33203125" style="37"/>
  </cols>
  <sheetData>
    <row r="1" spans="1:25" ht="41.25" customHeight="1" thickBot="1">
      <c r="A1" s="172" t="s">
        <v>548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25" ht="22.5" customHeight="1">
      <c r="A2" s="136" t="s">
        <v>1</v>
      </c>
      <c r="B2" s="174" t="s">
        <v>182</v>
      </c>
      <c r="C2" s="174" t="s">
        <v>183</v>
      </c>
      <c r="D2" s="174" t="s">
        <v>184</v>
      </c>
      <c r="E2" s="146" t="s">
        <v>426</v>
      </c>
      <c r="F2" s="170" t="s">
        <v>3</v>
      </c>
      <c r="G2" s="178" t="s">
        <v>544</v>
      </c>
      <c r="H2" s="178"/>
      <c r="I2" s="178"/>
      <c r="J2" s="178" t="s">
        <v>545</v>
      </c>
      <c r="K2" s="178"/>
      <c r="L2" s="178"/>
      <c r="M2" s="178" t="s">
        <v>522</v>
      </c>
      <c r="N2" s="178"/>
      <c r="O2" s="178"/>
      <c r="P2" s="176" t="s">
        <v>541</v>
      </c>
      <c r="Q2" s="176"/>
      <c r="R2" s="176"/>
      <c r="S2" s="178" t="s">
        <v>529</v>
      </c>
      <c r="T2" s="178"/>
      <c r="U2" s="178"/>
      <c r="V2" s="178" t="s">
        <v>542</v>
      </c>
      <c r="W2" s="178"/>
      <c r="X2" s="178"/>
      <c r="Y2" s="81" t="s">
        <v>441</v>
      </c>
    </row>
    <row r="3" spans="1:25" ht="18.75" customHeight="1">
      <c r="A3" s="137"/>
      <c r="B3" s="175"/>
      <c r="C3" s="175"/>
      <c r="D3" s="175"/>
      <c r="E3" s="173"/>
      <c r="F3" s="171"/>
      <c r="G3" s="169" t="s">
        <v>4</v>
      </c>
      <c r="H3" s="169" t="s">
        <v>5</v>
      </c>
      <c r="I3" s="169"/>
      <c r="J3" s="169" t="s">
        <v>4</v>
      </c>
      <c r="K3" s="169" t="s">
        <v>5</v>
      </c>
      <c r="L3" s="169"/>
      <c r="M3" s="169" t="s">
        <v>4</v>
      </c>
      <c r="N3" s="169" t="s">
        <v>5</v>
      </c>
      <c r="O3" s="169"/>
      <c r="P3" s="169" t="s">
        <v>4</v>
      </c>
      <c r="Q3" s="169" t="s">
        <v>5</v>
      </c>
      <c r="R3" s="169"/>
      <c r="S3" s="169" t="s">
        <v>4</v>
      </c>
      <c r="T3" s="169" t="s">
        <v>5</v>
      </c>
      <c r="U3" s="169"/>
      <c r="V3" s="169" t="s">
        <v>4</v>
      </c>
      <c r="W3" s="169" t="s">
        <v>5</v>
      </c>
      <c r="X3" s="169"/>
      <c r="Y3" s="177" t="s">
        <v>530</v>
      </c>
    </row>
    <row r="4" spans="1:25" ht="37.5" customHeight="1">
      <c r="A4" s="137"/>
      <c r="B4" s="175"/>
      <c r="C4" s="175"/>
      <c r="D4" s="175"/>
      <c r="E4" s="173"/>
      <c r="F4" s="171"/>
      <c r="G4" s="169"/>
      <c r="H4" s="84" t="s">
        <v>6</v>
      </c>
      <c r="I4" s="84" t="s">
        <v>7</v>
      </c>
      <c r="J4" s="169"/>
      <c r="K4" s="84" t="s">
        <v>6</v>
      </c>
      <c r="L4" s="84" t="s">
        <v>7</v>
      </c>
      <c r="M4" s="169"/>
      <c r="N4" s="84" t="s">
        <v>6</v>
      </c>
      <c r="O4" s="84" t="s">
        <v>7</v>
      </c>
      <c r="P4" s="169"/>
      <c r="Q4" s="84" t="s">
        <v>6</v>
      </c>
      <c r="R4" s="84" t="s">
        <v>7</v>
      </c>
      <c r="S4" s="169"/>
      <c r="T4" s="84" t="s">
        <v>6</v>
      </c>
      <c r="U4" s="84" t="s">
        <v>7</v>
      </c>
      <c r="V4" s="169"/>
      <c r="W4" s="84" t="s">
        <v>6</v>
      </c>
      <c r="X4" s="84" t="s">
        <v>7</v>
      </c>
      <c r="Y4" s="177"/>
    </row>
    <row r="5" spans="1:25" ht="12.75" customHeight="1">
      <c r="A5" s="85">
        <v>1</v>
      </c>
      <c r="B5" s="86">
        <v>2</v>
      </c>
      <c r="C5" s="86">
        <v>3</v>
      </c>
      <c r="D5" s="86">
        <v>4</v>
      </c>
      <c r="E5" s="87">
        <v>5</v>
      </c>
      <c r="F5" s="86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  <c r="P5" s="55">
        <v>16</v>
      </c>
      <c r="Q5" s="55">
        <v>17</v>
      </c>
      <c r="R5" s="55">
        <v>18</v>
      </c>
      <c r="S5" s="55">
        <v>19</v>
      </c>
      <c r="T5" s="55">
        <v>20</v>
      </c>
      <c r="U5" s="55">
        <v>21</v>
      </c>
      <c r="V5" s="55">
        <v>22</v>
      </c>
      <c r="W5" s="55">
        <v>23</v>
      </c>
      <c r="X5" s="55">
        <v>24</v>
      </c>
      <c r="Y5" s="88">
        <v>22</v>
      </c>
    </row>
    <row r="6" spans="1:25" s="45" customFormat="1" ht="21" customHeight="1">
      <c r="A6" s="44" t="s">
        <v>10</v>
      </c>
      <c r="B6" s="82" t="s">
        <v>10</v>
      </c>
      <c r="C6" s="82" t="s">
        <v>10</v>
      </c>
      <c r="D6" s="82" t="s">
        <v>10</v>
      </c>
      <c r="E6" s="89" t="s">
        <v>185</v>
      </c>
      <c r="F6" s="90"/>
      <c r="G6" s="91">
        <f>+H6+I6-'1'!F110</f>
        <v>602798.84100000001</v>
      </c>
      <c r="H6" s="91">
        <f>+H7+H101+H152+H163+H189+H206+H260+H285+H310</f>
        <v>447069.74100000004</v>
      </c>
      <c r="I6" s="91">
        <f>+I7+I101+I152+I163+I189+I206+I260+I285+I310</f>
        <v>194729.1</v>
      </c>
      <c r="J6" s="91">
        <f>+K6+L6-'1'!I110</f>
        <v>1223991.3999999999</v>
      </c>
      <c r="K6" s="91">
        <f>+K7+K101+K152+K163+K189+K206+K260+K285+K310</f>
        <v>458838.7</v>
      </c>
      <c r="L6" s="91">
        <f>+L7+L101+L152+L163+L189+L206+L260+L285+L310</f>
        <v>841706</v>
      </c>
      <c r="M6" s="91">
        <f>+N6+O6-'1'!L110</f>
        <v>909400</v>
      </c>
      <c r="N6" s="91">
        <f>+N7+N101+N152+N163+N189+N206+N260+N285+N310</f>
        <v>429400</v>
      </c>
      <c r="O6" s="91">
        <f>+O7+O101+O152+O163+O189+O206+O260+O285+O310</f>
        <v>573300</v>
      </c>
      <c r="P6" s="84">
        <f>M6+M6-J6</f>
        <v>594808.60000000009</v>
      </c>
      <c r="Q6" s="84">
        <f>+N6-K6</f>
        <v>-29438.700000000012</v>
      </c>
      <c r="R6" s="84">
        <f>+O6-L6</f>
        <v>-268406</v>
      </c>
      <c r="S6" s="91">
        <f>+T6+U6-'1'!R110</f>
        <v>950330</v>
      </c>
      <c r="T6" s="91">
        <f>+T7+T101+T152+T163+T189+T206+T260+T285+T310</f>
        <v>465330</v>
      </c>
      <c r="U6" s="91">
        <f>+U7+U101+U152+U163+U189+U206+U260+U285+U310</f>
        <v>594500</v>
      </c>
      <c r="V6" s="91">
        <f>+W6+X6-'1'!U110</f>
        <v>989550</v>
      </c>
      <c r="W6" s="91">
        <f>+W7+W101+W152+W163+W189+W206+W260+W285+W310</f>
        <v>504550</v>
      </c>
      <c r="X6" s="91">
        <f>+X7+X101+X152+X163+X189+X206+X260+X285+X310</f>
        <v>614000</v>
      </c>
      <c r="Y6" s="92"/>
    </row>
    <row r="7" spans="1:25" s="45" customFormat="1" ht="30.75" customHeight="1">
      <c r="A7" s="44" t="s">
        <v>186</v>
      </c>
      <c r="B7" s="82" t="s">
        <v>187</v>
      </c>
      <c r="C7" s="82" t="s">
        <v>188</v>
      </c>
      <c r="D7" s="82" t="s">
        <v>188</v>
      </c>
      <c r="E7" s="89" t="s">
        <v>189</v>
      </c>
      <c r="F7" s="90"/>
      <c r="G7" s="91">
        <f>+H7+I7</f>
        <v>132090.04099999997</v>
      </c>
      <c r="H7" s="91">
        <f>+H9+H47+H59</f>
        <v>127275.04099999998</v>
      </c>
      <c r="I7" s="91">
        <f>I9+I47+I56+I59</f>
        <v>4815</v>
      </c>
      <c r="J7" s="91">
        <f>+K7+L7</f>
        <v>319498</v>
      </c>
      <c r="K7" s="91">
        <f>+K9+K47+K59</f>
        <v>199850</v>
      </c>
      <c r="L7" s="91">
        <f>L9+L47+L56+L59</f>
        <v>119648</v>
      </c>
      <c r="M7" s="91">
        <f>+N7+O7</f>
        <v>220300</v>
      </c>
      <c r="N7" s="91">
        <f>+N9+N47+N59</f>
        <v>209300</v>
      </c>
      <c r="O7" s="91">
        <f>O9+O47+O56+O59</f>
        <v>11000</v>
      </c>
      <c r="P7" s="84">
        <f t="shared" ref="P7:R67" si="0">+M7-J7</f>
        <v>-99198</v>
      </c>
      <c r="Q7" s="84">
        <f t="shared" si="0"/>
        <v>9450</v>
      </c>
      <c r="R7" s="84">
        <f t="shared" si="0"/>
        <v>-108648</v>
      </c>
      <c r="S7" s="91">
        <f>+T7+U7</f>
        <v>233430</v>
      </c>
      <c r="T7" s="91">
        <f>+T9+T47+T59</f>
        <v>217430</v>
      </c>
      <c r="U7" s="91">
        <f>U9+U47+U56+U59</f>
        <v>16000</v>
      </c>
      <c r="V7" s="91">
        <f>+W7+X7</f>
        <v>245950</v>
      </c>
      <c r="W7" s="91">
        <f>+W9+W47+W59</f>
        <v>229950</v>
      </c>
      <c r="X7" s="91">
        <f>X9+X47+X56+X59</f>
        <v>16000</v>
      </c>
      <c r="Y7" s="92"/>
    </row>
    <row r="8" spans="1:25" ht="12.75" customHeight="1">
      <c r="A8" s="52"/>
      <c r="B8" s="86"/>
      <c r="C8" s="86"/>
      <c r="D8" s="86"/>
      <c r="E8" s="93" t="s">
        <v>5</v>
      </c>
      <c r="F8" s="86"/>
      <c r="G8" s="91"/>
      <c r="H8" s="83"/>
      <c r="I8" s="83"/>
      <c r="J8" s="91"/>
      <c r="K8" s="83"/>
      <c r="L8" s="83"/>
      <c r="M8" s="91"/>
      <c r="N8" s="83"/>
      <c r="O8" s="83"/>
      <c r="P8" s="84"/>
      <c r="Q8" s="84"/>
      <c r="R8" s="84"/>
      <c r="S8" s="91"/>
      <c r="T8" s="83"/>
      <c r="U8" s="83"/>
      <c r="V8" s="91"/>
      <c r="W8" s="83"/>
      <c r="X8" s="83"/>
      <c r="Y8" s="92"/>
    </row>
    <row r="9" spans="1:25" s="45" customFormat="1" ht="50.25" customHeight="1">
      <c r="A9" s="44" t="s">
        <v>190</v>
      </c>
      <c r="B9" s="82" t="s">
        <v>187</v>
      </c>
      <c r="C9" s="82" t="s">
        <v>191</v>
      </c>
      <c r="D9" s="82" t="s">
        <v>188</v>
      </c>
      <c r="E9" s="94" t="s">
        <v>192</v>
      </c>
      <c r="F9" s="90"/>
      <c r="G9" s="91">
        <f>+H9+I9</f>
        <v>121782.54099999998</v>
      </c>
      <c r="H9" s="95">
        <f>+H11</f>
        <v>118665.54099999998</v>
      </c>
      <c r="I9" s="95">
        <f>+I11</f>
        <v>3117</v>
      </c>
      <c r="J9" s="91">
        <f>+K9+L9</f>
        <v>183950</v>
      </c>
      <c r="K9" s="95">
        <f>+K11</f>
        <v>178950</v>
      </c>
      <c r="L9" s="95">
        <f>+L11</f>
        <v>5000</v>
      </c>
      <c r="M9" s="91">
        <f>+N9+O9</f>
        <v>191200</v>
      </c>
      <c r="N9" s="95">
        <f>+N11</f>
        <v>188200</v>
      </c>
      <c r="O9" s="95">
        <f>+O11</f>
        <v>3000</v>
      </c>
      <c r="P9" s="84">
        <f t="shared" si="0"/>
        <v>7250</v>
      </c>
      <c r="Q9" s="84">
        <f t="shared" si="0"/>
        <v>9250</v>
      </c>
      <c r="R9" s="84">
        <f t="shared" si="0"/>
        <v>-2000</v>
      </c>
      <c r="S9" s="91">
        <f>+T9+U9</f>
        <v>199630</v>
      </c>
      <c r="T9" s="95">
        <f>+T11</f>
        <v>196630</v>
      </c>
      <c r="U9" s="95">
        <f>+U11</f>
        <v>3000</v>
      </c>
      <c r="V9" s="91">
        <f>+W9+X9</f>
        <v>213250</v>
      </c>
      <c r="W9" s="95">
        <f>+W11</f>
        <v>208250</v>
      </c>
      <c r="X9" s="95">
        <f>+X11</f>
        <v>5000</v>
      </c>
      <c r="Y9" s="92"/>
    </row>
    <row r="10" spans="1:25" ht="12.75" customHeight="1">
      <c r="A10" s="52"/>
      <c r="B10" s="86"/>
      <c r="C10" s="86"/>
      <c r="D10" s="86"/>
      <c r="E10" s="93" t="s">
        <v>193</v>
      </c>
      <c r="F10" s="86"/>
      <c r="G10" s="83"/>
      <c r="H10" s="83"/>
      <c r="I10" s="83"/>
      <c r="J10" s="83"/>
      <c r="K10" s="83"/>
      <c r="L10" s="83"/>
      <c r="M10" s="83"/>
      <c r="N10" s="83"/>
      <c r="O10" s="83"/>
      <c r="P10" s="84">
        <f t="shared" si="0"/>
        <v>0</v>
      </c>
      <c r="Q10" s="84">
        <f t="shared" si="0"/>
        <v>0</v>
      </c>
      <c r="R10" s="84">
        <f t="shared" si="0"/>
        <v>0</v>
      </c>
      <c r="S10" s="83"/>
      <c r="T10" s="83"/>
      <c r="U10" s="83"/>
      <c r="V10" s="83"/>
      <c r="W10" s="83"/>
      <c r="X10" s="83"/>
      <c r="Y10" s="92"/>
    </row>
    <row r="11" spans="1:25" s="45" customFormat="1" ht="30" customHeight="1">
      <c r="A11" s="44" t="s">
        <v>194</v>
      </c>
      <c r="B11" s="82" t="s">
        <v>187</v>
      </c>
      <c r="C11" s="82" t="s">
        <v>191</v>
      </c>
      <c r="D11" s="82" t="s">
        <v>191</v>
      </c>
      <c r="E11" s="96" t="s">
        <v>195</v>
      </c>
      <c r="F11" s="82"/>
      <c r="G11" s="83">
        <f>+H11+I11</f>
        <v>121782.54099999998</v>
      </c>
      <c r="H11" s="83">
        <f>SUM(H14:H46)</f>
        <v>118665.54099999998</v>
      </c>
      <c r="I11" s="83">
        <f>SUM(I14:I46)</f>
        <v>3117</v>
      </c>
      <c r="J11" s="83">
        <f>+K11+L11</f>
        <v>183950</v>
      </c>
      <c r="K11" s="83">
        <f>SUM(K14:K46)</f>
        <v>178950</v>
      </c>
      <c r="L11" s="83">
        <f>SUM(L14:L46)</f>
        <v>5000</v>
      </c>
      <c r="M11" s="83">
        <f>+N11+O11</f>
        <v>191200</v>
      </c>
      <c r="N11" s="83">
        <f>SUM(N14:N46)</f>
        <v>188200</v>
      </c>
      <c r="O11" s="83">
        <f>SUM(O14:O46)</f>
        <v>3000</v>
      </c>
      <c r="P11" s="84">
        <f t="shared" si="0"/>
        <v>7250</v>
      </c>
      <c r="Q11" s="84">
        <f t="shared" si="0"/>
        <v>9250</v>
      </c>
      <c r="R11" s="84">
        <f t="shared" si="0"/>
        <v>-2000</v>
      </c>
      <c r="S11" s="83">
        <f>+T11+U11</f>
        <v>199630</v>
      </c>
      <c r="T11" s="83">
        <f>SUM(T14:T46)</f>
        <v>196630</v>
      </c>
      <c r="U11" s="83">
        <f>SUM(U14:U46)</f>
        <v>3000</v>
      </c>
      <c r="V11" s="83">
        <f>+W11+X11</f>
        <v>213250</v>
      </c>
      <c r="W11" s="83">
        <f>SUM(W14:W46)</f>
        <v>208250</v>
      </c>
      <c r="X11" s="83">
        <f>SUM(X14:X46)</f>
        <v>5000</v>
      </c>
      <c r="Y11" s="92"/>
    </row>
    <row r="12" spans="1:25" ht="12.75" customHeight="1">
      <c r="A12" s="52"/>
      <c r="B12" s="86"/>
      <c r="C12" s="86"/>
      <c r="D12" s="86"/>
      <c r="E12" s="93" t="s">
        <v>5</v>
      </c>
      <c r="F12" s="86"/>
      <c r="G12" s="83"/>
      <c r="H12" s="83"/>
      <c r="I12" s="83"/>
      <c r="J12" s="83"/>
      <c r="K12" s="83"/>
      <c r="L12" s="83"/>
      <c r="M12" s="83"/>
      <c r="N12" s="83"/>
      <c r="O12" s="83"/>
      <c r="P12" s="84">
        <f t="shared" si="0"/>
        <v>0</v>
      </c>
      <c r="Q12" s="84">
        <f t="shared" si="0"/>
        <v>0</v>
      </c>
      <c r="R12" s="84">
        <f t="shared" si="0"/>
        <v>0</v>
      </c>
      <c r="S12" s="83"/>
      <c r="T12" s="83"/>
      <c r="U12" s="83"/>
      <c r="V12" s="83"/>
      <c r="W12" s="83"/>
      <c r="X12" s="83"/>
      <c r="Y12" s="92"/>
    </row>
    <row r="13" spans="1:25" s="45" customFormat="1" ht="16.5" customHeight="1">
      <c r="A13" s="41"/>
      <c r="B13" s="82"/>
      <c r="C13" s="82"/>
      <c r="D13" s="82"/>
      <c r="E13" s="96" t="s">
        <v>427</v>
      </c>
      <c r="F13" s="97"/>
      <c r="G13" s="95"/>
      <c r="H13" s="95"/>
      <c r="I13" s="95"/>
      <c r="J13" s="95"/>
      <c r="K13" s="95"/>
      <c r="L13" s="95"/>
      <c r="M13" s="95"/>
      <c r="N13" s="95"/>
      <c r="O13" s="95"/>
      <c r="P13" s="84">
        <f t="shared" si="0"/>
        <v>0</v>
      </c>
      <c r="Q13" s="84">
        <f t="shared" si="0"/>
        <v>0</v>
      </c>
      <c r="R13" s="84">
        <f t="shared" si="0"/>
        <v>0</v>
      </c>
      <c r="S13" s="95"/>
      <c r="T13" s="95"/>
      <c r="U13" s="95"/>
      <c r="V13" s="95"/>
      <c r="W13" s="95"/>
      <c r="X13" s="95"/>
      <c r="Y13" s="92"/>
    </row>
    <row r="14" spans="1:25" s="51" customFormat="1" ht="34.5" customHeight="1">
      <c r="A14" s="52"/>
      <c r="B14" s="86"/>
      <c r="C14" s="86"/>
      <c r="D14" s="86"/>
      <c r="E14" s="93" t="s">
        <v>321</v>
      </c>
      <c r="F14" s="86" t="s">
        <v>320</v>
      </c>
      <c r="G14" s="55">
        <f>+H14+I14</f>
        <v>89095.588000000003</v>
      </c>
      <c r="H14" s="55">
        <v>89095.588000000003</v>
      </c>
      <c r="I14" s="55"/>
      <c r="J14" s="55">
        <f>+K14+L14</f>
        <v>122850</v>
      </c>
      <c r="K14" s="55">
        <v>122850</v>
      </c>
      <c r="L14" s="55"/>
      <c r="M14" s="55">
        <f>+N14+O14</f>
        <v>130000</v>
      </c>
      <c r="N14" s="55">
        <v>130000</v>
      </c>
      <c r="O14" s="55"/>
      <c r="P14" s="120">
        <f>+M14-J14</f>
        <v>7150</v>
      </c>
      <c r="Q14" s="84">
        <f t="shared" si="0"/>
        <v>7150</v>
      </c>
      <c r="R14" s="120">
        <f>+O14-L14</f>
        <v>0</v>
      </c>
      <c r="S14" s="55">
        <f>+T14+U14</f>
        <v>135000</v>
      </c>
      <c r="T14" s="55">
        <v>135000</v>
      </c>
      <c r="U14" s="55"/>
      <c r="V14" s="55">
        <f>+W14+X14</f>
        <v>145000</v>
      </c>
      <c r="W14" s="55">
        <v>145000</v>
      </c>
      <c r="X14" s="55"/>
      <c r="Y14" s="92" t="s">
        <v>527</v>
      </c>
    </row>
    <row r="15" spans="1:25" ht="27" customHeight="1">
      <c r="A15" s="52"/>
      <c r="B15" s="86"/>
      <c r="C15" s="86"/>
      <c r="D15" s="86"/>
      <c r="E15" s="93" t="s">
        <v>323</v>
      </c>
      <c r="F15" s="86" t="s">
        <v>322</v>
      </c>
      <c r="G15" s="83">
        <f>+H15+I15</f>
        <v>3156.6149999999998</v>
      </c>
      <c r="H15" s="83">
        <v>3156.6149999999998</v>
      </c>
      <c r="I15" s="83"/>
      <c r="J15" s="83">
        <f t="shared" ref="J15:J80" si="1">+K15+L15</f>
        <v>9000</v>
      </c>
      <c r="K15" s="83">
        <v>9000</v>
      </c>
      <c r="L15" s="83"/>
      <c r="M15" s="83">
        <f>+N15+O15</f>
        <v>9000</v>
      </c>
      <c r="N15" s="83">
        <v>9000</v>
      </c>
      <c r="O15" s="83"/>
      <c r="P15" s="84">
        <f t="shared" si="0"/>
        <v>0</v>
      </c>
      <c r="Q15" s="84">
        <f t="shared" si="0"/>
        <v>0</v>
      </c>
      <c r="R15" s="84">
        <f t="shared" si="0"/>
        <v>0</v>
      </c>
      <c r="S15" s="83">
        <f>+T15+U15</f>
        <v>9000</v>
      </c>
      <c r="T15" s="83">
        <v>9000</v>
      </c>
      <c r="U15" s="83"/>
      <c r="V15" s="83">
        <f>+W15+X15</f>
        <v>10000</v>
      </c>
      <c r="W15" s="83">
        <v>10000</v>
      </c>
      <c r="X15" s="83"/>
      <c r="Y15" s="92"/>
    </row>
    <row r="16" spans="1:25" ht="21" customHeight="1">
      <c r="A16" s="52"/>
      <c r="B16" s="86"/>
      <c r="C16" s="86"/>
      <c r="D16" s="86"/>
      <c r="E16" s="98" t="s">
        <v>444</v>
      </c>
      <c r="F16" s="86">
        <v>4211</v>
      </c>
      <c r="G16" s="83">
        <f>+H16+I16</f>
        <v>62.12</v>
      </c>
      <c r="H16" s="83">
        <v>62.12</v>
      </c>
      <c r="I16" s="83"/>
      <c r="J16" s="83">
        <f>+K16+L16</f>
        <v>100</v>
      </c>
      <c r="K16" s="83">
        <v>100</v>
      </c>
      <c r="L16" s="83"/>
      <c r="M16" s="83">
        <f>+N16+O16</f>
        <v>100</v>
      </c>
      <c r="N16" s="83">
        <v>100</v>
      </c>
      <c r="O16" s="83"/>
      <c r="P16" s="84">
        <f>+M16-J16</f>
        <v>0</v>
      </c>
      <c r="Q16" s="84">
        <f>+N16-K16</f>
        <v>0</v>
      </c>
      <c r="R16" s="84">
        <f>+O16-L16</f>
        <v>0</v>
      </c>
      <c r="S16" s="83">
        <f>+T16+U16</f>
        <v>100</v>
      </c>
      <c r="T16" s="83">
        <v>100</v>
      </c>
      <c r="U16" s="83"/>
      <c r="V16" s="83">
        <f>+W16+X16</f>
        <v>100</v>
      </c>
      <c r="W16" s="83">
        <v>100</v>
      </c>
      <c r="X16" s="83"/>
      <c r="Y16" s="92"/>
    </row>
    <row r="17" spans="1:25" s="51" customFormat="1" ht="64.5" customHeight="1">
      <c r="A17" s="52"/>
      <c r="B17" s="86"/>
      <c r="C17" s="86"/>
      <c r="D17" s="86"/>
      <c r="E17" s="98" t="s">
        <v>443</v>
      </c>
      <c r="F17" s="86" t="s">
        <v>324</v>
      </c>
      <c r="G17" s="55">
        <f t="shared" ref="G17:G58" si="2">+H17+I17</f>
        <v>6648.2389999999996</v>
      </c>
      <c r="H17" s="55">
        <v>6648.2389999999996</v>
      </c>
      <c r="I17" s="55"/>
      <c r="J17" s="55">
        <f t="shared" si="1"/>
        <v>15000</v>
      </c>
      <c r="K17" s="55">
        <v>15000</v>
      </c>
      <c r="L17" s="55"/>
      <c r="M17" s="55">
        <f t="shared" ref="M17:M58" si="3">+N17+O17</f>
        <v>16000</v>
      </c>
      <c r="N17" s="55">
        <v>16000</v>
      </c>
      <c r="O17" s="55"/>
      <c r="P17" s="120">
        <f t="shared" si="0"/>
        <v>1000</v>
      </c>
      <c r="Q17" s="120">
        <f t="shared" si="0"/>
        <v>1000</v>
      </c>
      <c r="R17" s="120">
        <f t="shared" si="0"/>
        <v>0</v>
      </c>
      <c r="S17" s="55">
        <f t="shared" ref="S17:S58" si="4">+T17+U17</f>
        <v>18000</v>
      </c>
      <c r="T17" s="55">
        <v>18000</v>
      </c>
      <c r="U17" s="55"/>
      <c r="V17" s="55">
        <f t="shared" ref="V17:V58" si="5">+W17+X17</f>
        <v>18000</v>
      </c>
      <c r="W17" s="55">
        <v>18000</v>
      </c>
      <c r="X17" s="55"/>
      <c r="Y17" s="92" t="s">
        <v>528</v>
      </c>
    </row>
    <row r="18" spans="1:25" ht="21" customHeight="1">
      <c r="A18" s="52"/>
      <c r="B18" s="86"/>
      <c r="C18" s="86"/>
      <c r="D18" s="86"/>
      <c r="E18" s="93" t="s">
        <v>326</v>
      </c>
      <c r="F18" s="86">
        <v>4214</v>
      </c>
      <c r="G18" s="83">
        <f t="shared" si="2"/>
        <v>1578.799</v>
      </c>
      <c r="H18" s="83">
        <v>1578.799</v>
      </c>
      <c r="I18" s="83"/>
      <c r="J18" s="83">
        <f t="shared" si="1"/>
        <v>2500</v>
      </c>
      <c r="K18" s="83">
        <v>2500</v>
      </c>
      <c r="L18" s="83"/>
      <c r="M18" s="83">
        <f t="shared" si="3"/>
        <v>2500</v>
      </c>
      <c r="N18" s="83">
        <v>2500</v>
      </c>
      <c r="O18" s="83"/>
      <c r="P18" s="84">
        <f t="shared" si="0"/>
        <v>0</v>
      </c>
      <c r="Q18" s="84">
        <f t="shared" si="0"/>
        <v>0</v>
      </c>
      <c r="R18" s="84">
        <f t="shared" si="0"/>
        <v>0</v>
      </c>
      <c r="S18" s="83">
        <f t="shared" si="4"/>
        <v>2500</v>
      </c>
      <c r="T18" s="83">
        <v>2500</v>
      </c>
      <c r="U18" s="83"/>
      <c r="V18" s="83">
        <f t="shared" si="5"/>
        <v>2500</v>
      </c>
      <c r="W18" s="83">
        <v>2500</v>
      </c>
      <c r="X18" s="83"/>
      <c r="Y18" s="92"/>
    </row>
    <row r="19" spans="1:25" ht="21" customHeight="1">
      <c r="A19" s="52"/>
      <c r="B19" s="86"/>
      <c r="C19" s="86"/>
      <c r="D19" s="86"/>
      <c r="E19" s="93" t="s">
        <v>328</v>
      </c>
      <c r="F19" s="86" t="s">
        <v>327</v>
      </c>
      <c r="G19" s="83">
        <f t="shared" si="2"/>
        <v>58.5</v>
      </c>
      <c r="H19" s="83">
        <v>58.5</v>
      </c>
      <c r="I19" s="83"/>
      <c r="J19" s="83">
        <f t="shared" si="1"/>
        <v>150</v>
      </c>
      <c r="K19" s="83">
        <v>150</v>
      </c>
      <c r="L19" s="83"/>
      <c r="M19" s="83">
        <f t="shared" si="3"/>
        <v>150</v>
      </c>
      <c r="N19" s="83">
        <v>150</v>
      </c>
      <c r="O19" s="83"/>
      <c r="P19" s="84">
        <f t="shared" si="0"/>
        <v>0</v>
      </c>
      <c r="Q19" s="84">
        <f t="shared" si="0"/>
        <v>0</v>
      </c>
      <c r="R19" s="84">
        <f t="shared" si="0"/>
        <v>0</v>
      </c>
      <c r="S19" s="83">
        <f t="shared" si="4"/>
        <v>150</v>
      </c>
      <c r="T19" s="83">
        <v>150</v>
      </c>
      <c r="U19" s="83"/>
      <c r="V19" s="83">
        <f t="shared" si="5"/>
        <v>150</v>
      </c>
      <c r="W19" s="83">
        <v>150</v>
      </c>
      <c r="X19" s="83"/>
      <c r="Y19" s="92"/>
    </row>
    <row r="20" spans="1:25" ht="21" customHeight="1">
      <c r="A20" s="52"/>
      <c r="B20" s="86"/>
      <c r="C20" s="86"/>
      <c r="D20" s="86"/>
      <c r="E20" s="93" t="s">
        <v>330</v>
      </c>
      <c r="F20" s="86" t="s">
        <v>329</v>
      </c>
      <c r="G20" s="83">
        <f t="shared" si="2"/>
        <v>0</v>
      </c>
      <c r="H20" s="83"/>
      <c r="I20" s="83"/>
      <c r="J20" s="83">
        <f t="shared" si="1"/>
        <v>0</v>
      </c>
      <c r="K20" s="83"/>
      <c r="L20" s="83"/>
      <c r="M20" s="83">
        <f t="shared" si="3"/>
        <v>0</v>
      </c>
      <c r="N20" s="83"/>
      <c r="O20" s="83"/>
      <c r="P20" s="84">
        <v>0</v>
      </c>
      <c r="Q20" s="84">
        <f t="shared" si="0"/>
        <v>0</v>
      </c>
      <c r="R20" s="84">
        <v>0</v>
      </c>
      <c r="S20" s="83">
        <f t="shared" si="4"/>
        <v>0</v>
      </c>
      <c r="T20" s="83"/>
      <c r="U20" s="83"/>
      <c r="V20" s="83">
        <f t="shared" si="5"/>
        <v>0</v>
      </c>
      <c r="W20" s="83"/>
      <c r="X20" s="83"/>
      <c r="Y20" s="92"/>
    </row>
    <row r="21" spans="1:25" ht="21" customHeight="1">
      <c r="A21" s="52"/>
      <c r="B21" s="86"/>
      <c r="C21" s="86"/>
      <c r="D21" s="86"/>
      <c r="E21" s="93" t="s">
        <v>332</v>
      </c>
      <c r="F21" s="86" t="s">
        <v>331</v>
      </c>
      <c r="G21" s="83">
        <f t="shared" si="2"/>
        <v>589.4</v>
      </c>
      <c r="H21" s="83">
        <v>589.4</v>
      </c>
      <c r="I21" s="83"/>
      <c r="J21" s="83">
        <f t="shared" si="1"/>
        <v>1000</v>
      </c>
      <c r="K21" s="83">
        <v>1000</v>
      </c>
      <c r="L21" s="83"/>
      <c r="M21" s="83">
        <f t="shared" si="3"/>
        <v>1000</v>
      </c>
      <c r="N21" s="83">
        <v>1000</v>
      </c>
      <c r="O21" s="83"/>
      <c r="P21" s="84">
        <f t="shared" si="0"/>
        <v>0</v>
      </c>
      <c r="Q21" s="84">
        <f t="shared" si="0"/>
        <v>0</v>
      </c>
      <c r="R21" s="84">
        <f t="shared" si="0"/>
        <v>0</v>
      </c>
      <c r="S21" s="83">
        <f t="shared" si="4"/>
        <v>1000</v>
      </c>
      <c r="T21" s="83">
        <v>1000</v>
      </c>
      <c r="U21" s="83"/>
      <c r="V21" s="83">
        <f t="shared" si="5"/>
        <v>1000</v>
      </c>
      <c r="W21" s="83">
        <v>1000</v>
      </c>
      <c r="X21" s="83"/>
      <c r="Y21" s="92"/>
    </row>
    <row r="22" spans="1:25" ht="21.75" customHeight="1">
      <c r="A22" s="52"/>
      <c r="B22" s="86"/>
      <c r="C22" s="86"/>
      <c r="D22" s="86"/>
      <c r="E22" s="93" t="s">
        <v>334</v>
      </c>
      <c r="F22" s="86" t="s">
        <v>333</v>
      </c>
      <c r="G22" s="83">
        <f>+H22+I22</f>
        <v>1000</v>
      </c>
      <c r="H22" s="83">
        <v>1000</v>
      </c>
      <c r="I22" s="83"/>
      <c r="J22" s="83">
        <f t="shared" si="1"/>
        <v>1500</v>
      </c>
      <c r="K22" s="83">
        <v>1500</v>
      </c>
      <c r="L22" s="83"/>
      <c r="M22" s="83">
        <f t="shared" si="3"/>
        <v>1500</v>
      </c>
      <c r="N22" s="83">
        <v>1500</v>
      </c>
      <c r="O22" s="83"/>
      <c r="P22" s="84">
        <f t="shared" si="0"/>
        <v>0</v>
      </c>
      <c r="Q22" s="84">
        <f t="shared" si="0"/>
        <v>0</v>
      </c>
      <c r="R22" s="84">
        <f t="shared" si="0"/>
        <v>0</v>
      </c>
      <c r="S22" s="83">
        <f t="shared" si="4"/>
        <v>1500</v>
      </c>
      <c r="T22" s="83">
        <v>1500</v>
      </c>
      <c r="U22" s="83"/>
      <c r="V22" s="83">
        <f t="shared" si="5"/>
        <v>1500</v>
      </c>
      <c r="W22" s="83">
        <v>1500</v>
      </c>
      <c r="X22" s="83"/>
      <c r="Y22" s="92"/>
    </row>
    <row r="23" spans="1:25" ht="21" customHeight="1">
      <c r="A23" s="52"/>
      <c r="B23" s="86"/>
      <c r="C23" s="86"/>
      <c r="D23" s="86"/>
      <c r="E23" s="93" t="s">
        <v>336</v>
      </c>
      <c r="F23" s="86" t="s">
        <v>335</v>
      </c>
      <c r="G23" s="83">
        <f t="shared" si="2"/>
        <v>0</v>
      </c>
      <c r="H23" s="83"/>
      <c r="I23" s="83"/>
      <c r="J23" s="83">
        <f t="shared" si="1"/>
        <v>0</v>
      </c>
      <c r="K23" s="83"/>
      <c r="L23" s="83"/>
      <c r="M23" s="83">
        <f t="shared" si="3"/>
        <v>0</v>
      </c>
      <c r="N23" s="83"/>
      <c r="O23" s="83"/>
      <c r="P23" s="84">
        <f t="shared" si="0"/>
        <v>0</v>
      </c>
      <c r="Q23" s="84">
        <f t="shared" si="0"/>
        <v>0</v>
      </c>
      <c r="R23" s="84">
        <f t="shared" si="0"/>
        <v>0</v>
      </c>
      <c r="S23" s="83">
        <f t="shared" si="4"/>
        <v>0</v>
      </c>
      <c r="T23" s="83"/>
      <c r="U23" s="83"/>
      <c r="V23" s="83">
        <f t="shared" si="5"/>
        <v>0</v>
      </c>
      <c r="W23" s="83"/>
      <c r="X23" s="83"/>
      <c r="Y23" s="92"/>
    </row>
    <row r="24" spans="1:25" ht="52.5" customHeight="1">
      <c r="A24" s="52"/>
      <c r="B24" s="86"/>
      <c r="C24" s="86"/>
      <c r="D24" s="86"/>
      <c r="E24" s="93" t="s">
        <v>338</v>
      </c>
      <c r="F24" s="86" t="s">
        <v>337</v>
      </c>
      <c r="G24" s="83">
        <f>+H24+I24</f>
        <v>1679</v>
      </c>
      <c r="H24" s="83">
        <v>1679</v>
      </c>
      <c r="I24" s="83"/>
      <c r="J24" s="83">
        <f t="shared" si="1"/>
        <v>2000</v>
      </c>
      <c r="K24" s="83">
        <v>2000</v>
      </c>
      <c r="L24" s="83"/>
      <c r="M24" s="83">
        <f t="shared" si="3"/>
        <v>2400</v>
      </c>
      <c r="N24" s="83">
        <v>2400</v>
      </c>
      <c r="O24" s="83"/>
      <c r="P24" s="84">
        <f t="shared" si="0"/>
        <v>400</v>
      </c>
      <c r="Q24" s="84">
        <f t="shared" si="0"/>
        <v>400</v>
      </c>
      <c r="R24" s="84">
        <f t="shared" si="0"/>
        <v>0</v>
      </c>
      <c r="S24" s="83">
        <f t="shared" si="4"/>
        <v>2700</v>
      </c>
      <c r="T24" s="83">
        <v>2700</v>
      </c>
      <c r="U24" s="83"/>
      <c r="V24" s="83">
        <f t="shared" si="5"/>
        <v>3000</v>
      </c>
      <c r="W24" s="83">
        <v>3000</v>
      </c>
      <c r="X24" s="83"/>
      <c r="Y24" s="92" t="s">
        <v>517</v>
      </c>
    </row>
    <row r="25" spans="1:25" ht="42" customHeight="1">
      <c r="A25" s="52"/>
      <c r="B25" s="86"/>
      <c r="C25" s="86"/>
      <c r="D25" s="86"/>
      <c r="E25" s="93" t="s">
        <v>340</v>
      </c>
      <c r="F25" s="86" t="s">
        <v>339</v>
      </c>
      <c r="G25" s="83">
        <f t="shared" si="2"/>
        <v>75</v>
      </c>
      <c r="H25" s="83">
        <v>75</v>
      </c>
      <c r="I25" s="83"/>
      <c r="J25" s="83">
        <f t="shared" si="1"/>
        <v>1000</v>
      </c>
      <c r="K25" s="83">
        <v>1000</v>
      </c>
      <c r="L25" s="83"/>
      <c r="M25" s="83">
        <f t="shared" si="3"/>
        <v>1200</v>
      </c>
      <c r="N25" s="83">
        <v>1200</v>
      </c>
      <c r="O25" s="83"/>
      <c r="P25" s="84">
        <f t="shared" si="0"/>
        <v>200</v>
      </c>
      <c r="Q25" s="84">
        <f t="shared" si="0"/>
        <v>200</v>
      </c>
      <c r="R25" s="84">
        <f t="shared" si="0"/>
        <v>0</v>
      </c>
      <c r="S25" s="83">
        <f t="shared" si="4"/>
        <v>1400</v>
      </c>
      <c r="T25" s="83">
        <v>1400</v>
      </c>
      <c r="U25" s="83"/>
      <c r="V25" s="83">
        <f t="shared" si="5"/>
        <v>1400</v>
      </c>
      <c r="W25" s="83">
        <v>1400</v>
      </c>
      <c r="X25" s="83"/>
      <c r="Y25" s="92" t="s">
        <v>518</v>
      </c>
    </row>
    <row r="26" spans="1:25" ht="24.75" customHeight="1">
      <c r="A26" s="52"/>
      <c r="B26" s="86"/>
      <c r="C26" s="86"/>
      <c r="D26" s="86"/>
      <c r="E26" s="93" t="s">
        <v>342</v>
      </c>
      <c r="F26" s="86" t="s">
        <v>341</v>
      </c>
      <c r="G26" s="83">
        <f t="shared" si="2"/>
        <v>1194.83</v>
      </c>
      <c r="H26" s="83">
        <v>1194.83</v>
      </c>
      <c r="I26" s="83"/>
      <c r="J26" s="83">
        <f t="shared" si="1"/>
        <v>1500</v>
      </c>
      <c r="K26" s="83">
        <v>1500</v>
      </c>
      <c r="L26" s="83"/>
      <c r="M26" s="83">
        <f t="shared" si="3"/>
        <v>1500</v>
      </c>
      <c r="N26" s="83">
        <v>1500</v>
      </c>
      <c r="O26" s="83"/>
      <c r="P26" s="84">
        <f t="shared" si="0"/>
        <v>0</v>
      </c>
      <c r="Q26" s="84">
        <f t="shared" si="0"/>
        <v>0</v>
      </c>
      <c r="R26" s="84">
        <f t="shared" si="0"/>
        <v>0</v>
      </c>
      <c r="S26" s="83">
        <f t="shared" si="4"/>
        <v>1500</v>
      </c>
      <c r="T26" s="83">
        <v>1500</v>
      </c>
      <c r="U26" s="83"/>
      <c r="V26" s="83">
        <f t="shared" si="5"/>
        <v>1500</v>
      </c>
      <c r="W26" s="83">
        <v>1500</v>
      </c>
      <c r="X26" s="83"/>
      <c r="Y26" s="92"/>
    </row>
    <row r="27" spans="1:25" ht="21" customHeight="1">
      <c r="A27" s="52"/>
      <c r="B27" s="86"/>
      <c r="C27" s="86"/>
      <c r="D27" s="86"/>
      <c r="E27" s="93" t="s">
        <v>344</v>
      </c>
      <c r="F27" s="86" t="s">
        <v>343</v>
      </c>
      <c r="G27" s="83">
        <f t="shared" si="2"/>
        <v>0</v>
      </c>
      <c r="H27" s="83"/>
      <c r="I27" s="83"/>
      <c r="J27" s="83">
        <f t="shared" si="1"/>
        <v>1000</v>
      </c>
      <c r="K27" s="83">
        <v>1000</v>
      </c>
      <c r="L27" s="83"/>
      <c r="M27" s="83">
        <f t="shared" si="3"/>
        <v>1000</v>
      </c>
      <c r="N27" s="83">
        <v>1000</v>
      </c>
      <c r="O27" s="83"/>
      <c r="P27" s="84">
        <f t="shared" si="0"/>
        <v>0</v>
      </c>
      <c r="Q27" s="84">
        <f t="shared" si="0"/>
        <v>0</v>
      </c>
      <c r="R27" s="84">
        <f t="shared" si="0"/>
        <v>0</v>
      </c>
      <c r="S27" s="83">
        <f t="shared" si="4"/>
        <v>1000</v>
      </c>
      <c r="T27" s="83">
        <v>1000</v>
      </c>
      <c r="U27" s="83"/>
      <c r="V27" s="83">
        <f t="shared" si="5"/>
        <v>1000</v>
      </c>
      <c r="W27" s="83">
        <v>1000</v>
      </c>
      <c r="X27" s="83"/>
      <c r="Y27" s="92"/>
    </row>
    <row r="28" spans="1:25" ht="21" customHeight="1">
      <c r="A28" s="52"/>
      <c r="B28" s="86"/>
      <c r="C28" s="86"/>
      <c r="D28" s="86"/>
      <c r="E28" s="93" t="s">
        <v>346</v>
      </c>
      <c r="F28" s="86" t="s">
        <v>345</v>
      </c>
      <c r="G28" s="83">
        <f>+H28+I28</f>
        <v>499.5</v>
      </c>
      <c r="H28" s="83">
        <v>499.5</v>
      </c>
      <c r="I28" s="83"/>
      <c r="J28" s="83">
        <f t="shared" si="1"/>
        <v>2000</v>
      </c>
      <c r="K28" s="83">
        <v>2000</v>
      </c>
      <c r="L28" s="83"/>
      <c r="M28" s="83">
        <f t="shared" si="3"/>
        <v>2000</v>
      </c>
      <c r="N28" s="83">
        <v>2000</v>
      </c>
      <c r="O28" s="83"/>
      <c r="P28" s="84">
        <f t="shared" si="0"/>
        <v>0</v>
      </c>
      <c r="Q28" s="84">
        <f t="shared" si="0"/>
        <v>0</v>
      </c>
      <c r="R28" s="84">
        <f t="shared" si="0"/>
        <v>0</v>
      </c>
      <c r="S28" s="83">
        <f t="shared" si="4"/>
        <v>2000</v>
      </c>
      <c r="T28" s="83">
        <v>2000</v>
      </c>
      <c r="U28" s="83"/>
      <c r="V28" s="83">
        <f t="shared" si="5"/>
        <v>2000</v>
      </c>
      <c r="W28" s="83">
        <v>2000</v>
      </c>
      <c r="X28" s="83"/>
      <c r="Y28" s="92"/>
    </row>
    <row r="29" spans="1:25" ht="27.75" customHeight="1">
      <c r="A29" s="52"/>
      <c r="B29" s="86"/>
      <c r="C29" s="86"/>
      <c r="D29" s="86"/>
      <c r="E29" s="93" t="s">
        <v>347</v>
      </c>
      <c r="F29" s="86" t="s">
        <v>348</v>
      </c>
      <c r="G29" s="83">
        <f t="shared" si="2"/>
        <v>1995</v>
      </c>
      <c r="H29" s="83">
        <v>1995</v>
      </c>
      <c r="I29" s="83"/>
      <c r="J29" s="83">
        <f t="shared" si="1"/>
        <v>3000</v>
      </c>
      <c r="K29" s="83">
        <v>3000</v>
      </c>
      <c r="L29" s="83"/>
      <c r="M29" s="83">
        <f t="shared" si="3"/>
        <v>3000</v>
      </c>
      <c r="N29" s="83">
        <v>3000</v>
      </c>
      <c r="O29" s="83"/>
      <c r="P29" s="84">
        <f t="shared" si="0"/>
        <v>0</v>
      </c>
      <c r="Q29" s="84">
        <f t="shared" si="0"/>
        <v>0</v>
      </c>
      <c r="R29" s="84">
        <f t="shared" si="0"/>
        <v>0</v>
      </c>
      <c r="S29" s="83">
        <f>+T29+U29</f>
        <v>3000</v>
      </c>
      <c r="T29" s="83">
        <v>3000</v>
      </c>
      <c r="U29" s="83"/>
      <c r="V29" s="83">
        <f t="shared" si="5"/>
        <v>3000</v>
      </c>
      <c r="W29" s="83">
        <v>3000</v>
      </c>
      <c r="X29" s="83"/>
      <c r="Y29" s="92"/>
    </row>
    <row r="30" spans="1:25" ht="21" customHeight="1">
      <c r="A30" s="52"/>
      <c r="B30" s="86"/>
      <c r="C30" s="86"/>
      <c r="D30" s="86"/>
      <c r="E30" s="93" t="s">
        <v>350</v>
      </c>
      <c r="F30" s="86" t="s">
        <v>349</v>
      </c>
      <c r="G30" s="83">
        <f t="shared" si="2"/>
        <v>376.2</v>
      </c>
      <c r="H30" s="83">
        <v>376.2</v>
      </c>
      <c r="I30" s="83"/>
      <c r="J30" s="83">
        <f t="shared" si="1"/>
        <v>2000</v>
      </c>
      <c r="K30" s="83">
        <v>2000</v>
      </c>
      <c r="L30" s="83"/>
      <c r="M30" s="83">
        <f t="shared" si="3"/>
        <v>2000</v>
      </c>
      <c r="N30" s="83">
        <v>2000</v>
      </c>
      <c r="O30" s="83"/>
      <c r="P30" s="84">
        <f t="shared" si="0"/>
        <v>0</v>
      </c>
      <c r="Q30" s="84">
        <f t="shared" si="0"/>
        <v>0</v>
      </c>
      <c r="R30" s="84">
        <f t="shared" si="0"/>
        <v>0</v>
      </c>
      <c r="S30" s="83">
        <f>+T30+U30</f>
        <v>2000</v>
      </c>
      <c r="T30" s="83">
        <v>2000</v>
      </c>
      <c r="U30" s="83"/>
      <c r="V30" s="83">
        <f t="shared" si="5"/>
        <v>2000</v>
      </c>
      <c r="W30" s="83">
        <v>2000</v>
      </c>
      <c r="X30" s="83"/>
      <c r="Y30" s="99"/>
    </row>
    <row r="31" spans="1:25" ht="21" customHeight="1">
      <c r="A31" s="52"/>
      <c r="B31" s="86"/>
      <c r="C31" s="86"/>
      <c r="D31" s="86"/>
      <c r="E31" s="98" t="s">
        <v>476</v>
      </c>
      <c r="F31" s="86">
        <v>4251</v>
      </c>
      <c r="G31" s="83">
        <f t="shared" si="2"/>
        <v>0</v>
      </c>
      <c r="H31" s="83"/>
      <c r="I31" s="83"/>
      <c r="J31" s="83"/>
      <c r="K31" s="83"/>
      <c r="L31" s="83"/>
      <c r="M31" s="83">
        <f t="shared" si="3"/>
        <v>0</v>
      </c>
      <c r="N31" s="83"/>
      <c r="O31" s="83"/>
      <c r="P31" s="84"/>
      <c r="Q31" s="84"/>
      <c r="R31" s="84"/>
      <c r="S31" s="83">
        <f>+T31+U31</f>
        <v>0</v>
      </c>
      <c r="T31" s="83"/>
      <c r="U31" s="83"/>
      <c r="V31" s="83">
        <f t="shared" si="5"/>
        <v>0</v>
      </c>
      <c r="W31" s="83"/>
      <c r="X31" s="83"/>
      <c r="Y31" s="99"/>
    </row>
    <row r="32" spans="1:25" ht="26.25" customHeight="1">
      <c r="A32" s="52"/>
      <c r="B32" s="86"/>
      <c r="C32" s="86"/>
      <c r="D32" s="86"/>
      <c r="E32" s="93" t="s">
        <v>352</v>
      </c>
      <c r="F32" s="86" t="s">
        <v>351</v>
      </c>
      <c r="G32" s="83">
        <f t="shared" si="2"/>
        <v>467.5</v>
      </c>
      <c r="H32" s="83">
        <v>467.5</v>
      </c>
      <c r="I32" s="83"/>
      <c r="J32" s="83">
        <f t="shared" si="1"/>
        <v>900</v>
      </c>
      <c r="K32" s="83">
        <v>900</v>
      </c>
      <c r="L32" s="83"/>
      <c r="M32" s="83">
        <f t="shared" si="3"/>
        <v>1000</v>
      </c>
      <c r="N32" s="83">
        <v>1000</v>
      </c>
      <c r="O32" s="83"/>
      <c r="P32" s="84">
        <f t="shared" si="0"/>
        <v>100</v>
      </c>
      <c r="Q32" s="84">
        <f t="shared" si="0"/>
        <v>100</v>
      </c>
      <c r="R32" s="84">
        <f t="shared" si="0"/>
        <v>0</v>
      </c>
      <c r="S32" s="83">
        <v>900</v>
      </c>
      <c r="T32" s="83">
        <v>1300</v>
      </c>
      <c r="U32" s="83"/>
      <c r="V32" s="83">
        <f t="shared" si="5"/>
        <v>1400</v>
      </c>
      <c r="W32" s="83">
        <v>1400</v>
      </c>
      <c r="X32" s="83"/>
      <c r="Y32" s="99" t="s">
        <v>516</v>
      </c>
    </row>
    <row r="33" spans="1:25" ht="37.5" customHeight="1">
      <c r="A33" s="52"/>
      <c r="B33" s="86"/>
      <c r="C33" s="86"/>
      <c r="D33" s="86"/>
      <c r="E33" s="93" t="s">
        <v>354</v>
      </c>
      <c r="F33" s="86" t="s">
        <v>353</v>
      </c>
      <c r="G33" s="83">
        <f t="shared" si="2"/>
        <v>1821.15</v>
      </c>
      <c r="H33" s="83">
        <v>1821.15</v>
      </c>
      <c r="I33" s="83"/>
      <c r="J33" s="83">
        <f t="shared" si="1"/>
        <v>2300</v>
      </c>
      <c r="K33" s="83">
        <v>2300</v>
      </c>
      <c r="L33" s="83"/>
      <c r="M33" s="83">
        <f t="shared" si="3"/>
        <v>2500</v>
      </c>
      <c r="N33" s="83">
        <v>2500</v>
      </c>
      <c r="O33" s="83"/>
      <c r="P33" s="84">
        <f t="shared" si="0"/>
        <v>200</v>
      </c>
      <c r="Q33" s="84">
        <f t="shared" si="0"/>
        <v>200</v>
      </c>
      <c r="R33" s="84">
        <f t="shared" si="0"/>
        <v>0</v>
      </c>
      <c r="S33" s="83">
        <f>+T33+U33</f>
        <v>2500</v>
      </c>
      <c r="T33" s="83">
        <v>2500</v>
      </c>
      <c r="U33" s="83"/>
      <c r="V33" s="83">
        <f t="shared" si="5"/>
        <v>2500</v>
      </c>
      <c r="W33" s="83">
        <v>2500</v>
      </c>
      <c r="X33" s="83"/>
      <c r="Y33" s="182" t="s">
        <v>539</v>
      </c>
    </row>
    <row r="34" spans="1:25" ht="21" customHeight="1">
      <c r="A34" s="52"/>
      <c r="B34" s="86"/>
      <c r="C34" s="86"/>
      <c r="D34" s="86"/>
      <c r="E34" s="93" t="s">
        <v>356</v>
      </c>
      <c r="F34" s="86" t="s">
        <v>355</v>
      </c>
      <c r="G34" s="83">
        <f t="shared" si="2"/>
        <v>992</v>
      </c>
      <c r="H34" s="83">
        <v>992</v>
      </c>
      <c r="I34" s="83"/>
      <c r="J34" s="83">
        <f t="shared" si="1"/>
        <v>2500</v>
      </c>
      <c r="K34" s="83">
        <v>2500</v>
      </c>
      <c r="L34" s="83"/>
      <c r="M34" s="83">
        <f t="shared" si="3"/>
        <v>2700</v>
      </c>
      <c r="N34" s="83">
        <v>2700</v>
      </c>
      <c r="O34" s="83"/>
      <c r="P34" s="84">
        <f t="shared" si="0"/>
        <v>200</v>
      </c>
      <c r="Q34" s="84">
        <f t="shared" si="0"/>
        <v>200</v>
      </c>
      <c r="R34" s="84">
        <f t="shared" si="0"/>
        <v>0</v>
      </c>
      <c r="S34" s="83">
        <f>+T34+U34</f>
        <v>2700</v>
      </c>
      <c r="T34" s="83">
        <v>2700</v>
      </c>
      <c r="U34" s="83"/>
      <c r="V34" s="83">
        <f t="shared" si="5"/>
        <v>2700</v>
      </c>
      <c r="W34" s="83">
        <v>2700</v>
      </c>
      <c r="X34" s="83"/>
      <c r="Y34" s="183"/>
    </row>
    <row r="35" spans="1:25" ht="21" customHeight="1">
      <c r="A35" s="52"/>
      <c r="B35" s="86"/>
      <c r="C35" s="86"/>
      <c r="D35" s="86"/>
      <c r="E35" s="93" t="s">
        <v>358</v>
      </c>
      <c r="F35" s="86" t="s">
        <v>357</v>
      </c>
      <c r="G35" s="83">
        <f t="shared" si="2"/>
        <v>2217.6999999999998</v>
      </c>
      <c r="H35" s="83">
        <v>2217.6999999999998</v>
      </c>
      <c r="I35" s="83"/>
      <c r="J35" s="83">
        <f t="shared" si="1"/>
        <v>2500</v>
      </c>
      <c r="K35" s="83">
        <v>2500</v>
      </c>
      <c r="L35" s="83"/>
      <c r="M35" s="83">
        <f t="shared" si="3"/>
        <v>2500</v>
      </c>
      <c r="N35" s="83">
        <v>2500</v>
      </c>
      <c r="O35" s="83"/>
      <c r="P35" s="84">
        <f t="shared" si="0"/>
        <v>0</v>
      </c>
      <c r="Q35" s="84">
        <f t="shared" si="0"/>
        <v>0</v>
      </c>
      <c r="R35" s="84">
        <f t="shared" si="0"/>
        <v>0</v>
      </c>
      <c r="S35" s="83">
        <f t="shared" si="4"/>
        <v>2800</v>
      </c>
      <c r="T35" s="83">
        <v>2800</v>
      </c>
      <c r="U35" s="83"/>
      <c r="V35" s="83">
        <f t="shared" si="5"/>
        <v>2800</v>
      </c>
      <c r="W35" s="83">
        <v>2800</v>
      </c>
      <c r="X35" s="83"/>
      <c r="Y35" s="99"/>
    </row>
    <row r="36" spans="1:25" ht="21" customHeight="1">
      <c r="A36" s="52"/>
      <c r="B36" s="86"/>
      <c r="C36" s="86"/>
      <c r="D36" s="86"/>
      <c r="E36" s="93" t="s">
        <v>359</v>
      </c>
      <c r="F36" s="86" t="s">
        <v>360</v>
      </c>
      <c r="G36" s="83">
        <f t="shared" si="2"/>
        <v>1759.2</v>
      </c>
      <c r="H36" s="83">
        <v>1759.2</v>
      </c>
      <c r="I36" s="83"/>
      <c r="J36" s="83">
        <f t="shared" si="1"/>
        <v>2000</v>
      </c>
      <c r="K36" s="83">
        <v>2000</v>
      </c>
      <c r="L36" s="83"/>
      <c r="M36" s="83">
        <f t="shared" si="3"/>
        <v>2000</v>
      </c>
      <c r="N36" s="83">
        <v>2000</v>
      </c>
      <c r="O36" s="83"/>
      <c r="P36" s="84">
        <f t="shared" si="0"/>
        <v>0</v>
      </c>
      <c r="Q36" s="84">
        <f t="shared" si="0"/>
        <v>0</v>
      </c>
      <c r="R36" s="84">
        <f t="shared" si="0"/>
        <v>0</v>
      </c>
      <c r="S36" s="83">
        <f t="shared" si="4"/>
        <v>2300</v>
      </c>
      <c r="T36" s="83">
        <v>2300</v>
      </c>
      <c r="U36" s="83"/>
      <c r="V36" s="83">
        <f t="shared" si="5"/>
        <v>2500</v>
      </c>
      <c r="W36" s="83">
        <v>2500</v>
      </c>
      <c r="X36" s="83"/>
      <c r="Y36" s="99"/>
    </row>
    <row r="37" spans="1:25" ht="27" customHeight="1">
      <c r="A37" s="52"/>
      <c r="B37" s="86"/>
      <c r="C37" s="86"/>
      <c r="D37" s="86"/>
      <c r="E37" s="93" t="s">
        <v>361</v>
      </c>
      <c r="F37" s="86" t="s">
        <v>362</v>
      </c>
      <c r="G37" s="83">
        <f t="shared" si="2"/>
        <v>0</v>
      </c>
      <c r="H37" s="83"/>
      <c r="I37" s="83"/>
      <c r="J37" s="83">
        <f t="shared" si="1"/>
        <v>0</v>
      </c>
      <c r="K37" s="83"/>
      <c r="L37" s="83"/>
      <c r="M37" s="83">
        <f t="shared" si="3"/>
        <v>0</v>
      </c>
      <c r="N37" s="83"/>
      <c r="O37" s="83"/>
      <c r="P37" s="84">
        <f t="shared" si="0"/>
        <v>0</v>
      </c>
      <c r="Q37" s="84">
        <f t="shared" si="0"/>
        <v>0</v>
      </c>
      <c r="R37" s="84">
        <f t="shared" si="0"/>
        <v>0</v>
      </c>
      <c r="S37" s="83">
        <f t="shared" si="4"/>
        <v>0</v>
      </c>
      <c r="T37" s="83"/>
      <c r="U37" s="83"/>
      <c r="V37" s="83">
        <f t="shared" si="5"/>
        <v>0</v>
      </c>
      <c r="W37" s="83"/>
      <c r="X37" s="83"/>
      <c r="Y37" s="92"/>
    </row>
    <row r="38" spans="1:25" ht="27" customHeight="1">
      <c r="A38" s="52"/>
      <c r="B38" s="86"/>
      <c r="C38" s="86"/>
      <c r="D38" s="86"/>
      <c r="E38" s="98" t="s">
        <v>445</v>
      </c>
      <c r="F38" s="86">
        <v>4266</v>
      </c>
      <c r="G38" s="83">
        <f t="shared" si="2"/>
        <v>0</v>
      </c>
      <c r="H38" s="83"/>
      <c r="I38" s="83"/>
      <c r="J38" s="83">
        <f t="shared" si="1"/>
        <v>0</v>
      </c>
      <c r="K38" s="83"/>
      <c r="L38" s="83"/>
      <c r="M38" s="83">
        <f t="shared" si="3"/>
        <v>0</v>
      </c>
      <c r="N38" s="83"/>
      <c r="O38" s="83"/>
      <c r="P38" s="84">
        <f t="shared" si="0"/>
        <v>0</v>
      </c>
      <c r="Q38" s="84">
        <f t="shared" si="0"/>
        <v>0</v>
      </c>
      <c r="R38" s="84">
        <f t="shared" si="0"/>
        <v>0</v>
      </c>
      <c r="S38" s="83">
        <f t="shared" si="4"/>
        <v>0</v>
      </c>
      <c r="T38" s="83"/>
      <c r="U38" s="83"/>
      <c r="V38" s="83">
        <f t="shared" si="5"/>
        <v>0</v>
      </c>
      <c r="W38" s="83"/>
      <c r="X38" s="83"/>
      <c r="Y38" s="92"/>
    </row>
    <row r="39" spans="1:25" ht="27" customHeight="1">
      <c r="A39" s="52"/>
      <c r="B39" s="86"/>
      <c r="C39" s="86"/>
      <c r="D39" s="86"/>
      <c r="E39" s="93" t="s">
        <v>363</v>
      </c>
      <c r="F39" s="86" t="s">
        <v>549</v>
      </c>
      <c r="G39" s="83">
        <f t="shared" si="2"/>
        <v>0</v>
      </c>
      <c r="H39" s="83"/>
      <c r="I39" s="83"/>
      <c r="J39" s="83">
        <f t="shared" si="1"/>
        <v>0</v>
      </c>
      <c r="K39" s="83"/>
      <c r="L39" s="83"/>
      <c r="M39" s="83">
        <f t="shared" si="3"/>
        <v>0</v>
      </c>
      <c r="N39" s="83"/>
      <c r="O39" s="83"/>
      <c r="P39" s="84">
        <f t="shared" si="0"/>
        <v>0</v>
      </c>
      <c r="Q39" s="84">
        <f t="shared" si="0"/>
        <v>0</v>
      </c>
      <c r="R39" s="84">
        <f t="shared" si="0"/>
        <v>0</v>
      </c>
      <c r="S39" s="83">
        <f t="shared" si="4"/>
        <v>0</v>
      </c>
      <c r="T39" s="83"/>
      <c r="U39" s="83"/>
      <c r="V39" s="83">
        <f t="shared" si="5"/>
        <v>0</v>
      </c>
      <c r="W39" s="83"/>
      <c r="X39" s="83"/>
      <c r="Y39" s="92"/>
    </row>
    <row r="40" spans="1:25" ht="21" customHeight="1">
      <c r="A40" s="52"/>
      <c r="B40" s="86"/>
      <c r="C40" s="86"/>
      <c r="D40" s="86"/>
      <c r="E40" s="93" t="s">
        <v>364</v>
      </c>
      <c r="F40" s="86" t="s">
        <v>365</v>
      </c>
      <c r="G40" s="83">
        <f t="shared" si="2"/>
        <v>3360</v>
      </c>
      <c r="H40" s="83">
        <v>3360</v>
      </c>
      <c r="I40" s="83"/>
      <c r="J40" s="83">
        <f t="shared" si="1"/>
        <v>4000</v>
      </c>
      <c r="K40" s="83">
        <v>4000</v>
      </c>
      <c r="L40" s="83"/>
      <c r="M40" s="83">
        <f t="shared" si="3"/>
        <v>4000</v>
      </c>
      <c r="N40" s="83">
        <v>4000</v>
      </c>
      <c r="O40" s="83"/>
      <c r="P40" s="84">
        <f t="shared" si="0"/>
        <v>0</v>
      </c>
      <c r="Q40" s="84">
        <f t="shared" si="0"/>
        <v>0</v>
      </c>
      <c r="R40" s="84">
        <f t="shared" si="0"/>
        <v>0</v>
      </c>
      <c r="S40" s="83">
        <f t="shared" si="4"/>
        <v>4000</v>
      </c>
      <c r="T40" s="83">
        <v>4000</v>
      </c>
      <c r="U40" s="83"/>
      <c r="V40" s="83">
        <f t="shared" si="5"/>
        <v>4000</v>
      </c>
      <c r="W40" s="83">
        <v>4000</v>
      </c>
      <c r="X40" s="83"/>
      <c r="Y40" s="92"/>
    </row>
    <row r="41" spans="1:25" ht="21" customHeight="1">
      <c r="A41" s="52"/>
      <c r="B41" s="86"/>
      <c r="C41" s="86"/>
      <c r="D41" s="86"/>
      <c r="E41" s="93" t="s">
        <v>368</v>
      </c>
      <c r="F41" s="86" t="s">
        <v>369</v>
      </c>
      <c r="G41" s="83">
        <f>+H41+I41</f>
        <v>39.200000000000003</v>
      </c>
      <c r="H41" s="83">
        <v>39.200000000000003</v>
      </c>
      <c r="I41" s="83"/>
      <c r="J41" s="83">
        <f t="shared" si="1"/>
        <v>150</v>
      </c>
      <c r="K41" s="83">
        <v>150</v>
      </c>
      <c r="L41" s="83"/>
      <c r="M41" s="83">
        <f t="shared" si="3"/>
        <v>150</v>
      </c>
      <c r="N41" s="83">
        <v>150</v>
      </c>
      <c r="O41" s="83"/>
      <c r="P41" s="84">
        <f t="shared" si="0"/>
        <v>0</v>
      </c>
      <c r="Q41" s="84">
        <f t="shared" si="0"/>
        <v>0</v>
      </c>
      <c r="R41" s="84">
        <f t="shared" si="0"/>
        <v>0</v>
      </c>
      <c r="S41" s="83">
        <f t="shared" si="4"/>
        <v>180</v>
      </c>
      <c r="T41" s="83">
        <v>180</v>
      </c>
      <c r="U41" s="83"/>
      <c r="V41" s="83">
        <f t="shared" si="5"/>
        <v>200</v>
      </c>
      <c r="W41" s="83">
        <v>200</v>
      </c>
      <c r="X41" s="83"/>
      <c r="Y41" s="92"/>
    </row>
    <row r="42" spans="1:25" ht="21" customHeight="1">
      <c r="A42" s="52"/>
      <c r="B42" s="86"/>
      <c r="C42" s="86"/>
      <c r="D42" s="86"/>
      <c r="E42" s="93" t="s">
        <v>370</v>
      </c>
      <c r="F42" s="86" t="s">
        <v>371</v>
      </c>
      <c r="G42" s="83">
        <f t="shared" si="2"/>
        <v>0</v>
      </c>
      <c r="H42" s="83"/>
      <c r="I42" s="83"/>
      <c r="J42" s="83">
        <f t="shared" si="1"/>
        <v>0</v>
      </c>
      <c r="K42" s="83"/>
      <c r="L42" s="83"/>
      <c r="M42" s="83">
        <f t="shared" si="3"/>
        <v>0</v>
      </c>
      <c r="N42" s="83"/>
      <c r="O42" s="83"/>
      <c r="P42" s="84">
        <f t="shared" si="0"/>
        <v>0</v>
      </c>
      <c r="Q42" s="84">
        <f t="shared" si="0"/>
        <v>0</v>
      </c>
      <c r="R42" s="84">
        <f t="shared" si="0"/>
        <v>0</v>
      </c>
      <c r="S42" s="83">
        <f t="shared" si="4"/>
        <v>0</v>
      </c>
      <c r="T42" s="83"/>
      <c r="U42" s="83"/>
      <c r="V42" s="83">
        <f t="shared" si="5"/>
        <v>0</v>
      </c>
      <c r="W42" s="83"/>
      <c r="X42" s="83"/>
      <c r="Y42" s="92"/>
    </row>
    <row r="43" spans="1:25" ht="21" customHeight="1">
      <c r="A43" s="52"/>
      <c r="B43" s="86"/>
      <c r="C43" s="86"/>
      <c r="D43" s="86"/>
      <c r="E43" s="93" t="s">
        <v>379</v>
      </c>
      <c r="F43" s="86" t="s">
        <v>378</v>
      </c>
      <c r="G43" s="83">
        <f t="shared" si="2"/>
        <v>0</v>
      </c>
      <c r="H43" s="83"/>
      <c r="I43" s="83"/>
      <c r="J43" s="83">
        <f t="shared" si="1"/>
        <v>0</v>
      </c>
      <c r="K43" s="83"/>
      <c r="L43" s="83"/>
      <c r="M43" s="83">
        <f t="shared" si="3"/>
        <v>0</v>
      </c>
      <c r="N43" s="83"/>
      <c r="O43" s="83"/>
      <c r="P43" s="84">
        <f t="shared" si="0"/>
        <v>0</v>
      </c>
      <c r="Q43" s="84">
        <f t="shared" si="0"/>
        <v>0</v>
      </c>
      <c r="R43" s="84">
        <f t="shared" si="0"/>
        <v>0</v>
      </c>
      <c r="S43" s="83">
        <f t="shared" si="4"/>
        <v>0</v>
      </c>
      <c r="T43" s="83"/>
      <c r="U43" s="83"/>
      <c r="V43" s="83">
        <f t="shared" si="5"/>
        <v>0</v>
      </c>
      <c r="W43" s="83"/>
      <c r="X43" s="83"/>
      <c r="Y43" s="92"/>
    </row>
    <row r="44" spans="1:25" s="51" customFormat="1" ht="60.75" customHeight="1">
      <c r="A44" s="52"/>
      <c r="B44" s="86"/>
      <c r="C44" s="86"/>
      <c r="D44" s="86"/>
      <c r="E44" s="93" t="s">
        <v>381</v>
      </c>
      <c r="F44" s="86" t="s">
        <v>380</v>
      </c>
      <c r="G44" s="55">
        <f t="shared" si="2"/>
        <v>3117</v>
      </c>
      <c r="H44" s="55"/>
      <c r="I44" s="55">
        <v>3117</v>
      </c>
      <c r="J44" s="55">
        <f t="shared" si="1"/>
        <v>5000</v>
      </c>
      <c r="K44" s="55"/>
      <c r="L44" s="55">
        <v>5000</v>
      </c>
      <c r="M44" s="55">
        <f t="shared" si="3"/>
        <v>3000</v>
      </c>
      <c r="N44" s="55"/>
      <c r="O44" s="55">
        <v>3000</v>
      </c>
      <c r="P44" s="120">
        <f t="shared" si="0"/>
        <v>-2000</v>
      </c>
      <c r="Q44" s="120">
        <f t="shared" si="0"/>
        <v>0</v>
      </c>
      <c r="R44" s="120">
        <f t="shared" si="0"/>
        <v>-2000</v>
      </c>
      <c r="S44" s="55">
        <f t="shared" si="4"/>
        <v>3000</v>
      </c>
      <c r="T44" s="55"/>
      <c r="U44" s="55">
        <v>3000</v>
      </c>
      <c r="V44" s="55">
        <f t="shared" si="5"/>
        <v>5000</v>
      </c>
      <c r="W44" s="55"/>
      <c r="X44" s="55">
        <v>5000</v>
      </c>
      <c r="Y44" s="92" t="s">
        <v>554</v>
      </c>
    </row>
    <row r="45" spans="1:25" ht="21" customHeight="1">
      <c r="A45" s="52"/>
      <c r="B45" s="86"/>
      <c r="C45" s="86"/>
      <c r="D45" s="86"/>
      <c r="E45" s="93" t="s">
        <v>382</v>
      </c>
      <c r="F45" s="86" t="s">
        <v>383</v>
      </c>
      <c r="G45" s="83">
        <f t="shared" si="2"/>
        <v>0</v>
      </c>
      <c r="H45" s="83"/>
      <c r="I45" s="83"/>
      <c r="J45" s="83">
        <f t="shared" si="1"/>
        <v>0</v>
      </c>
      <c r="K45" s="83"/>
      <c r="L45" s="83"/>
      <c r="M45" s="83">
        <f t="shared" si="3"/>
        <v>0</v>
      </c>
      <c r="N45" s="83"/>
      <c r="O45" s="83"/>
      <c r="P45" s="84">
        <f t="shared" si="0"/>
        <v>0</v>
      </c>
      <c r="Q45" s="84">
        <f t="shared" si="0"/>
        <v>0</v>
      </c>
      <c r="R45" s="84">
        <f t="shared" si="0"/>
        <v>0</v>
      </c>
      <c r="S45" s="83">
        <f t="shared" si="4"/>
        <v>0</v>
      </c>
      <c r="T45" s="83"/>
      <c r="U45" s="83"/>
      <c r="V45" s="83">
        <f t="shared" si="5"/>
        <v>0</v>
      </c>
      <c r="W45" s="83"/>
      <c r="X45" s="83"/>
      <c r="Y45" s="92"/>
    </row>
    <row r="46" spans="1:25" ht="15" customHeight="1">
      <c r="A46" s="52"/>
      <c r="B46" s="86"/>
      <c r="C46" s="86"/>
      <c r="D46" s="86"/>
      <c r="E46" s="93" t="s">
        <v>385</v>
      </c>
      <c r="F46" s="86" t="s">
        <v>384</v>
      </c>
      <c r="G46" s="83">
        <f t="shared" si="2"/>
        <v>0</v>
      </c>
      <c r="H46" s="83"/>
      <c r="I46" s="83"/>
      <c r="J46" s="83">
        <f t="shared" si="1"/>
        <v>0</v>
      </c>
      <c r="K46" s="83"/>
      <c r="L46" s="83"/>
      <c r="M46" s="83">
        <f t="shared" si="3"/>
        <v>0</v>
      </c>
      <c r="N46" s="83"/>
      <c r="O46" s="83"/>
      <c r="P46" s="84">
        <f t="shared" si="0"/>
        <v>0</v>
      </c>
      <c r="Q46" s="84">
        <f t="shared" si="0"/>
        <v>0</v>
      </c>
      <c r="R46" s="84">
        <f t="shared" si="0"/>
        <v>0</v>
      </c>
      <c r="S46" s="83">
        <f t="shared" si="4"/>
        <v>0</v>
      </c>
      <c r="T46" s="83"/>
      <c r="U46" s="83"/>
      <c r="V46" s="83">
        <f t="shared" si="5"/>
        <v>0</v>
      </c>
      <c r="W46" s="83"/>
      <c r="X46" s="83"/>
      <c r="Y46" s="92"/>
    </row>
    <row r="47" spans="1:25" s="45" customFormat="1" ht="36.75" hidden="1" customHeight="1">
      <c r="A47" s="44" t="s">
        <v>197</v>
      </c>
      <c r="B47" s="82" t="s">
        <v>187</v>
      </c>
      <c r="C47" s="82" t="s">
        <v>196</v>
      </c>
      <c r="D47" s="82" t="s">
        <v>188</v>
      </c>
      <c r="E47" s="94" t="s">
        <v>198</v>
      </c>
      <c r="F47" s="90"/>
      <c r="G47" s="83">
        <f>+H47+I47</f>
        <v>0</v>
      </c>
      <c r="H47" s="91">
        <f>SUM(H49:H58)</f>
        <v>0</v>
      </c>
      <c r="I47" s="91">
        <f>SUM(I49:I58)</f>
        <v>0</v>
      </c>
      <c r="J47" s="83">
        <f t="shared" si="1"/>
        <v>0</v>
      </c>
      <c r="K47" s="91"/>
      <c r="L47" s="91">
        <f>L51</f>
        <v>0</v>
      </c>
      <c r="M47" s="83">
        <f t="shared" si="3"/>
        <v>0</v>
      </c>
      <c r="N47" s="91"/>
      <c r="O47" s="91">
        <f>O51</f>
        <v>0</v>
      </c>
      <c r="P47" s="84">
        <f t="shared" si="0"/>
        <v>0</v>
      </c>
      <c r="Q47" s="84">
        <f t="shared" si="0"/>
        <v>0</v>
      </c>
      <c r="R47" s="84">
        <f t="shared" si="0"/>
        <v>0</v>
      </c>
      <c r="S47" s="83">
        <f t="shared" si="4"/>
        <v>0</v>
      </c>
      <c r="T47" s="91"/>
      <c r="U47" s="91">
        <f>U51</f>
        <v>0</v>
      </c>
      <c r="V47" s="83">
        <f t="shared" si="5"/>
        <v>0</v>
      </c>
      <c r="W47" s="91"/>
      <c r="X47" s="91">
        <f>X51</f>
        <v>0</v>
      </c>
      <c r="Y47" s="92"/>
    </row>
    <row r="48" spans="1:25" ht="36.75" hidden="1" customHeight="1">
      <c r="A48" s="52"/>
      <c r="B48" s="86"/>
      <c r="C48" s="86"/>
      <c r="D48" s="86"/>
      <c r="E48" s="93" t="s">
        <v>193</v>
      </c>
      <c r="F48" s="86"/>
      <c r="G48" s="83">
        <f t="shared" si="2"/>
        <v>0</v>
      </c>
      <c r="H48" s="83"/>
      <c r="I48" s="83"/>
      <c r="J48" s="83">
        <f t="shared" si="1"/>
        <v>0</v>
      </c>
      <c r="K48" s="83"/>
      <c r="L48" s="83"/>
      <c r="M48" s="83">
        <f t="shared" si="3"/>
        <v>0</v>
      </c>
      <c r="N48" s="83"/>
      <c r="O48" s="83"/>
      <c r="P48" s="84">
        <f t="shared" si="0"/>
        <v>0</v>
      </c>
      <c r="Q48" s="84">
        <f t="shared" si="0"/>
        <v>0</v>
      </c>
      <c r="R48" s="84">
        <f t="shared" si="0"/>
        <v>0</v>
      </c>
      <c r="S48" s="83">
        <f t="shared" si="4"/>
        <v>0</v>
      </c>
      <c r="T48" s="83"/>
      <c r="U48" s="83"/>
      <c r="V48" s="83">
        <f t="shared" si="5"/>
        <v>0</v>
      </c>
      <c r="W48" s="83"/>
      <c r="X48" s="83"/>
      <c r="Y48" s="92"/>
    </row>
    <row r="49" spans="1:25" ht="36.75" hidden="1" customHeight="1">
      <c r="A49" s="85" t="s">
        <v>199</v>
      </c>
      <c r="B49" s="86" t="s">
        <v>187</v>
      </c>
      <c r="C49" s="86" t="s">
        <v>196</v>
      </c>
      <c r="D49" s="86" t="s">
        <v>191</v>
      </c>
      <c r="E49" s="93" t="s">
        <v>200</v>
      </c>
      <c r="F49" s="86"/>
      <c r="G49" s="83">
        <f t="shared" si="2"/>
        <v>0</v>
      </c>
      <c r="H49" s="83"/>
      <c r="I49" s="83"/>
      <c r="J49" s="83">
        <f t="shared" si="1"/>
        <v>0</v>
      </c>
      <c r="K49" s="83"/>
      <c r="L49" s="83"/>
      <c r="M49" s="83">
        <f t="shared" si="3"/>
        <v>0</v>
      </c>
      <c r="N49" s="83"/>
      <c r="O49" s="83"/>
      <c r="P49" s="84">
        <f t="shared" si="0"/>
        <v>0</v>
      </c>
      <c r="Q49" s="84">
        <f t="shared" si="0"/>
        <v>0</v>
      </c>
      <c r="R49" s="84">
        <f t="shared" si="0"/>
        <v>0</v>
      </c>
      <c r="S49" s="83">
        <f t="shared" si="4"/>
        <v>0</v>
      </c>
      <c r="T49" s="83">
        <f>T51</f>
        <v>0</v>
      </c>
      <c r="U49" s="83">
        <f>U51</f>
        <v>0</v>
      </c>
      <c r="V49" s="83">
        <f t="shared" si="5"/>
        <v>0</v>
      </c>
      <c r="W49" s="83">
        <f>W51</f>
        <v>0</v>
      </c>
      <c r="X49" s="83">
        <f>X51</f>
        <v>0</v>
      </c>
      <c r="Y49" s="92"/>
    </row>
    <row r="50" spans="1:25" ht="36.75" hidden="1" customHeight="1">
      <c r="A50" s="52"/>
      <c r="B50" s="86"/>
      <c r="C50" s="86"/>
      <c r="D50" s="86"/>
      <c r="E50" s="93" t="s">
        <v>5</v>
      </c>
      <c r="F50" s="86"/>
      <c r="G50" s="83">
        <f t="shared" si="2"/>
        <v>0</v>
      </c>
      <c r="H50" s="83"/>
      <c r="I50" s="83"/>
      <c r="J50" s="83">
        <f t="shared" si="1"/>
        <v>0</v>
      </c>
      <c r="K50" s="83"/>
      <c r="L50" s="83"/>
      <c r="M50" s="83">
        <f t="shared" si="3"/>
        <v>0</v>
      </c>
      <c r="N50" s="83"/>
      <c r="O50" s="83"/>
      <c r="P50" s="84">
        <f t="shared" si="0"/>
        <v>0</v>
      </c>
      <c r="Q50" s="84">
        <f t="shared" si="0"/>
        <v>0</v>
      </c>
      <c r="R50" s="84">
        <f t="shared" si="0"/>
        <v>0</v>
      </c>
      <c r="S50" s="83">
        <f t="shared" si="4"/>
        <v>0</v>
      </c>
      <c r="T50" s="83"/>
      <c r="U50" s="83"/>
      <c r="V50" s="83">
        <f t="shared" si="5"/>
        <v>0</v>
      </c>
      <c r="W50" s="83"/>
      <c r="X50" s="83"/>
      <c r="Y50" s="92"/>
    </row>
    <row r="51" spans="1:25" s="45" customFormat="1" ht="36.75" hidden="1" customHeight="1">
      <c r="A51" s="41"/>
      <c r="B51" s="82"/>
      <c r="C51" s="82"/>
      <c r="D51" s="82"/>
      <c r="E51" s="94" t="s">
        <v>428</v>
      </c>
      <c r="F51" s="97"/>
      <c r="G51" s="83">
        <f t="shared" si="2"/>
        <v>0</v>
      </c>
      <c r="H51" s="95"/>
      <c r="I51" s="95"/>
      <c r="J51" s="83">
        <f t="shared" si="1"/>
        <v>0</v>
      </c>
      <c r="K51" s="95"/>
      <c r="L51" s="95"/>
      <c r="M51" s="83">
        <f t="shared" si="3"/>
        <v>0</v>
      </c>
      <c r="N51" s="95"/>
      <c r="O51" s="95"/>
      <c r="P51" s="84">
        <f t="shared" si="0"/>
        <v>0</v>
      </c>
      <c r="Q51" s="84">
        <f t="shared" si="0"/>
        <v>0</v>
      </c>
      <c r="R51" s="84">
        <f t="shared" si="0"/>
        <v>0</v>
      </c>
      <c r="S51" s="83">
        <f t="shared" si="4"/>
        <v>0</v>
      </c>
      <c r="T51" s="95"/>
      <c r="U51" s="95"/>
      <c r="V51" s="83">
        <f t="shared" si="5"/>
        <v>0</v>
      </c>
      <c r="W51" s="95"/>
      <c r="X51" s="95"/>
      <c r="Y51" s="92"/>
    </row>
    <row r="52" spans="1:25" ht="36.75" hidden="1" customHeight="1">
      <c r="A52" s="52"/>
      <c r="B52" s="86"/>
      <c r="C52" s="86"/>
      <c r="D52" s="86"/>
      <c r="E52" s="93" t="s">
        <v>321</v>
      </c>
      <c r="F52" s="86" t="s">
        <v>320</v>
      </c>
      <c r="G52" s="83">
        <f t="shared" si="2"/>
        <v>0</v>
      </c>
      <c r="H52" s="83"/>
      <c r="I52" s="83"/>
      <c r="J52" s="83">
        <f t="shared" si="1"/>
        <v>0</v>
      </c>
      <c r="K52" s="83"/>
      <c r="L52" s="83"/>
      <c r="M52" s="83">
        <f t="shared" si="3"/>
        <v>0</v>
      </c>
      <c r="N52" s="83"/>
      <c r="O52" s="83"/>
      <c r="P52" s="84">
        <f t="shared" si="0"/>
        <v>0</v>
      </c>
      <c r="Q52" s="84">
        <f t="shared" si="0"/>
        <v>0</v>
      </c>
      <c r="R52" s="84">
        <f t="shared" si="0"/>
        <v>0</v>
      </c>
      <c r="S52" s="83">
        <f t="shared" si="4"/>
        <v>0</v>
      </c>
      <c r="T52" s="83"/>
      <c r="U52" s="83"/>
      <c r="V52" s="83">
        <f t="shared" si="5"/>
        <v>0</v>
      </c>
      <c r="W52" s="83"/>
      <c r="X52" s="83"/>
      <c r="Y52" s="92"/>
    </row>
    <row r="53" spans="1:25" ht="36.75" hidden="1" customHeight="1">
      <c r="A53" s="52"/>
      <c r="B53" s="86"/>
      <c r="C53" s="86"/>
      <c r="D53" s="86"/>
      <c r="E53" s="93" t="s">
        <v>370</v>
      </c>
      <c r="F53" s="86" t="s">
        <v>371</v>
      </c>
      <c r="G53" s="83">
        <f t="shared" si="2"/>
        <v>0</v>
      </c>
      <c r="H53" s="83"/>
      <c r="I53" s="83"/>
      <c r="J53" s="83">
        <f t="shared" si="1"/>
        <v>0</v>
      </c>
      <c r="K53" s="83"/>
      <c r="L53" s="83"/>
      <c r="M53" s="83">
        <f t="shared" si="3"/>
        <v>0</v>
      </c>
      <c r="N53" s="83"/>
      <c r="O53" s="83"/>
      <c r="P53" s="84">
        <f t="shared" si="0"/>
        <v>0</v>
      </c>
      <c r="Q53" s="84">
        <f t="shared" si="0"/>
        <v>0</v>
      </c>
      <c r="R53" s="84">
        <f t="shared" si="0"/>
        <v>0</v>
      </c>
      <c r="S53" s="83">
        <f t="shared" si="4"/>
        <v>0</v>
      </c>
      <c r="T53" s="83"/>
      <c r="U53" s="83"/>
      <c r="V53" s="83">
        <f t="shared" si="5"/>
        <v>0</v>
      </c>
      <c r="W53" s="83"/>
      <c r="X53" s="83"/>
      <c r="Y53" s="92"/>
    </row>
    <row r="54" spans="1:25" ht="36.75" hidden="1" customHeight="1">
      <c r="A54" s="52">
        <v>2133</v>
      </c>
      <c r="B54" s="86">
        <v>1</v>
      </c>
      <c r="C54" s="86">
        <v>3</v>
      </c>
      <c r="D54" s="86">
        <v>3</v>
      </c>
      <c r="E54" s="98" t="s">
        <v>446</v>
      </c>
      <c r="F54" s="86"/>
      <c r="G54" s="83">
        <f t="shared" si="2"/>
        <v>0</v>
      </c>
      <c r="H54" s="83"/>
      <c r="I54" s="83"/>
      <c r="J54" s="83">
        <f t="shared" si="1"/>
        <v>0</v>
      </c>
      <c r="K54" s="83"/>
      <c r="L54" s="83"/>
      <c r="M54" s="83">
        <f t="shared" si="3"/>
        <v>0</v>
      </c>
      <c r="N54" s="83"/>
      <c r="O54" s="83"/>
      <c r="P54" s="84">
        <f t="shared" si="0"/>
        <v>0</v>
      </c>
      <c r="Q54" s="84">
        <f t="shared" si="0"/>
        <v>0</v>
      </c>
      <c r="R54" s="84">
        <f t="shared" si="0"/>
        <v>0</v>
      </c>
      <c r="S54" s="83">
        <f t="shared" si="4"/>
        <v>0</v>
      </c>
      <c r="T54" s="83"/>
      <c r="U54" s="83"/>
      <c r="V54" s="83">
        <f t="shared" si="5"/>
        <v>0</v>
      </c>
      <c r="W54" s="83"/>
      <c r="X54" s="83"/>
      <c r="Y54" s="92"/>
    </row>
    <row r="55" spans="1:25" ht="36.75" hidden="1" customHeight="1">
      <c r="A55" s="52"/>
      <c r="B55" s="86"/>
      <c r="C55" s="86"/>
      <c r="D55" s="86"/>
      <c r="E55" s="98" t="s">
        <v>447</v>
      </c>
      <c r="F55" s="86">
        <v>4232</v>
      </c>
      <c r="G55" s="83">
        <f t="shared" si="2"/>
        <v>0</v>
      </c>
      <c r="H55" s="83"/>
      <c r="I55" s="83"/>
      <c r="J55" s="83">
        <f t="shared" si="1"/>
        <v>0</v>
      </c>
      <c r="K55" s="83"/>
      <c r="L55" s="83"/>
      <c r="M55" s="83">
        <f t="shared" si="3"/>
        <v>0</v>
      </c>
      <c r="N55" s="83"/>
      <c r="O55" s="83"/>
      <c r="P55" s="84">
        <f t="shared" si="0"/>
        <v>0</v>
      </c>
      <c r="Q55" s="84">
        <f t="shared" si="0"/>
        <v>0</v>
      </c>
      <c r="R55" s="84">
        <f t="shared" si="0"/>
        <v>0</v>
      </c>
      <c r="S55" s="83">
        <f t="shared" si="4"/>
        <v>0</v>
      </c>
      <c r="T55" s="83"/>
      <c r="U55" s="83"/>
      <c r="V55" s="83">
        <f t="shared" si="5"/>
        <v>0</v>
      </c>
      <c r="W55" s="83"/>
      <c r="X55" s="83"/>
      <c r="Y55" s="92"/>
    </row>
    <row r="56" spans="1:25" s="45" customFormat="1" ht="36.75" hidden="1" customHeight="1">
      <c r="A56" s="44" t="s">
        <v>201</v>
      </c>
      <c r="B56" s="82" t="s">
        <v>187</v>
      </c>
      <c r="C56" s="82" t="s">
        <v>202</v>
      </c>
      <c r="D56" s="82" t="s">
        <v>188</v>
      </c>
      <c r="E56" s="94" t="s">
        <v>203</v>
      </c>
      <c r="F56" s="90"/>
      <c r="G56" s="83">
        <f t="shared" si="2"/>
        <v>0</v>
      </c>
      <c r="H56" s="91"/>
      <c r="I56" s="91"/>
      <c r="J56" s="83">
        <f t="shared" si="1"/>
        <v>0</v>
      </c>
      <c r="K56" s="91"/>
      <c r="L56" s="91"/>
      <c r="M56" s="83">
        <f t="shared" si="3"/>
        <v>0</v>
      </c>
      <c r="N56" s="91"/>
      <c r="O56" s="91"/>
      <c r="P56" s="84">
        <f t="shared" si="0"/>
        <v>0</v>
      </c>
      <c r="Q56" s="84">
        <f t="shared" si="0"/>
        <v>0</v>
      </c>
      <c r="R56" s="84">
        <f t="shared" si="0"/>
        <v>0</v>
      </c>
      <c r="S56" s="83">
        <f t="shared" si="4"/>
        <v>0</v>
      </c>
      <c r="T56" s="91"/>
      <c r="U56" s="91"/>
      <c r="V56" s="83">
        <f t="shared" si="5"/>
        <v>0</v>
      </c>
      <c r="W56" s="91"/>
      <c r="X56" s="91"/>
      <c r="Y56" s="92"/>
    </row>
    <row r="57" spans="1:25" ht="36.75" hidden="1" customHeight="1">
      <c r="A57" s="52"/>
      <c r="B57" s="86"/>
      <c r="C57" s="86"/>
      <c r="D57" s="86"/>
      <c r="E57" s="93" t="s">
        <v>193</v>
      </c>
      <c r="F57" s="86"/>
      <c r="G57" s="83">
        <f t="shared" si="2"/>
        <v>0</v>
      </c>
      <c r="H57" s="83"/>
      <c r="I57" s="83"/>
      <c r="J57" s="83">
        <f t="shared" si="1"/>
        <v>0</v>
      </c>
      <c r="K57" s="83"/>
      <c r="L57" s="83"/>
      <c r="M57" s="83">
        <f t="shared" si="3"/>
        <v>0</v>
      </c>
      <c r="N57" s="83"/>
      <c r="O57" s="83"/>
      <c r="P57" s="84">
        <f t="shared" si="0"/>
        <v>0</v>
      </c>
      <c r="Q57" s="84">
        <f t="shared" si="0"/>
        <v>0</v>
      </c>
      <c r="R57" s="84">
        <f t="shared" si="0"/>
        <v>0</v>
      </c>
      <c r="S57" s="83">
        <f t="shared" si="4"/>
        <v>0</v>
      </c>
      <c r="T57" s="83"/>
      <c r="U57" s="83"/>
      <c r="V57" s="83">
        <f t="shared" si="5"/>
        <v>0</v>
      </c>
      <c r="W57" s="83"/>
      <c r="X57" s="83"/>
      <c r="Y57" s="92"/>
    </row>
    <row r="58" spans="1:25" s="45" customFormat="1" ht="36.75" hidden="1" customHeight="1">
      <c r="A58" s="44" t="s">
        <v>204</v>
      </c>
      <c r="B58" s="82" t="s">
        <v>187</v>
      </c>
      <c r="C58" s="82" t="s">
        <v>202</v>
      </c>
      <c r="D58" s="82" t="s">
        <v>191</v>
      </c>
      <c r="E58" s="96" t="s">
        <v>203</v>
      </c>
      <c r="F58" s="82"/>
      <c r="G58" s="83">
        <f t="shared" si="2"/>
        <v>0</v>
      </c>
      <c r="H58" s="83"/>
      <c r="I58" s="83"/>
      <c r="J58" s="83">
        <f t="shared" si="1"/>
        <v>0</v>
      </c>
      <c r="K58" s="83"/>
      <c r="L58" s="83"/>
      <c r="M58" s="83">
        <f t="shared" si="3"/>
        <v>0</v>
      </c>
      <c r="N58" s="83"/>
      <c r="O58" s="83"/>
      <c r="P58" s="84">
        <f t="shared" si="0"/>
        <v>0</v>
      </c>
      <c r="Q58" s="84">
        <f t="shared" si="0"/>
        <v>0</v>
      </c>
      <c r="R58" s="84">
        <f t="shared" si="0"/>
        <v>0</v>
      </c>
      <c r="S58" s="83">
        <f t="shared" si="4"/>
        <v>0</v>
      </c>
      <c r="T58" s="83"/>
      <c r="U58" s="83"/>
      <c r="V58" s="83">
        <f t="shared" si="5"/>
        <v>0</v>
      </c>
      <c r="W58" s="83"/>
      <c r="X58" s="83"/>
      <c r="Y58" s="92"/>
    </row>
    <row r="59" spans="1:25" ht="30.75" customHeight="1">
      <c r="A59" s="85" t="s">
        <v>205</v>
      </c>
      <c r="B59" s="86" t="s">
        <v>187</v>
      </c>
      <c r="C59" s="86" t="s">
        <v>206</v>
      </c>
      <c r="D59" s="86" t="s">
        <v>188</v>
      </c>
      <c r="E59" s="100" t="s">
        <v>207</v>
      </c>
      <c r="F59" s="101"/>
      <c r="G59" s="83">
        <f>+H59+I59</f>
        <v>10307.5</v>
      </c>
      <c r="H59" s="91">
        <f>+H61</f>
        <v>8609.5</v>
      </c>
      <c r="I59" s="91">
        <f>+I61</f>
        <v>1698</v>
      </c>
      <c r="J59" s="83">
        <f>+K59+L59</f>
        <v>135548</v>
      </c>
      <c r="K59" s="91">
        <f>+K61</f>
        <v>20900</v>
      </c>
      <c r="L59" s="91">
        <f>+L61</f>
        <v>114648</v>
      </c>
      <c r="M59" s="83">
        <f>+N59+O59</f>
        <v>29100</v>
      </c>
      <c r="N59" s="91">
        <f>+N61</f>
        <v>21100</v>
      </c>
      <c r="O59" s="91">
        <f>+O61</f>
        <v>8000</v>
      </c>
      <c r="P59" s="84">
        <f t="shared" si="0"/>
        <v>-106448</v>
      </c>
      <c r="Q59" s="84">
        <f t="shared" si="0"/>
        <v>200</v>
      </c>
      <c r="R59" s="84">
        <f t="shared" si="0"/>
        <v>-106648</v>
      </c>
      <c r="S59" s="83">
        <f>+T59+U59</f>
        <v>33800</v>
      </c>
      <c r="T59" s="91">
        <f>+T61</f>
        <v>20800</v>
      </c>
      <c r="U59" s="91">
        <f>+U61</f>
        <v>13000</v>
      </c>
      <c r="V59" s="83">
        <f>+W59+X59</f>
        <v>32700</v>
      </c>
      <c r="W59" s="91">
        <f>+W61</f>
        <v>21700</v>
      </c>
      <c r="X59" s="91">
        <f>+X61</f>
        <v>11000</v>
      </c>
      <c r="Y59" s="92"/>
    </row>
    <row r="60" spans="1:25" ht="12.75" customHeight="1">
      <c r="A60" s="52"/>
      <c r="B60" s="86"/>
      <c r="C60" s="86"/>
      <c r="D60" s="86"/>
      <c r="E60" s="93" t="s">
        <v>193</v>
      </c>
      <c r="F60" s="86"/>
      <c r="G60" s="83">
        <f t="shared" ref="G60:G124" si="6">+H60+I60</f>
        <v>0</v>
      </c>
      <c r="H60" s="83"/>
      <c r="I60" s="83"/>
      <c r="J60" s="83">
        <f t="shared" si="1"/>
        <v>0</v>
      </c>
      <c r="K60" s="83"/>
      <c r="L60" s="83"/>
      <c r="M60" s="83">
        <f t="shared" ref="M60:M123" si="7">+N60+O60</f>
        <v>0</v>
      </c>
      <c r="N60" s="83"/>
      <c r="O60" s="83"/>
      <c r="P60" s="84">
        <f t="shared" si="0"/>
        <v>0</v>
      </c>
      <c r="Q60" s="84">
        <f t="shared" si="0"/>
        <v>0</v>
      </c>
      <c r="R60" s="84">
        <f t="shared" si="0"/>
        <v>0</v>
      </c>
      <c r="S60" s="83">
        <f t="shared" ref="S60:S124" si="8">+T60+U60</f>
        <v>0</v>
      </c>
      <c r="T60" s="83"/>
      <c r="U60" s="83"/>
      <c r="V60" s="83">
        <f t="shared" ref="V60:V123" si="9">+W60+X60</f>
        <v>0</v>
      </c>
      <c r="W60" s="83"/>
      <c r="X60" s="83"/>
      <c r="Y60" s="92"/>
    </row>
    <row r="61" spans="1:25" s="45" customFormat="1" ht="33" customHeight="1">
      <c r="A61" s="44" t="s">
        <v>208</v>
      </c>
      <c r="B61" s="82" t="s">
        <v>187</v>
      </c>
      <c r="C61" s="82" t="s">
        <v>206</v>
      </c>
      <c r="D61" s="82" t="s">
        <v>191</v>
      </c>
      <c r="E61" s="96" t="s">
        <v>207</v>
      </c>
      <c r="F61" s="82"/>
      <c r="G61" s="83">
        <f t="shared" si="6"/>
        <v>10307.5</v>
      </c>
      <c r="H61" s="83">
        <f>SUM(H62:H80)</f>
        <v>8609.5</v>
      </c>
      <c r="I61" s="83">
        <f>SUM(I62:I80)</f>
        <v>1698</v>
      </c>
      <c r="J61" s="83">
        <f t="shared" si="1"/>
        <v>135548</v>
      </c>
      <c r="K61" s="83">
        <f>SUM(K62:K80)</f>
        <v>20900</v>
      </c>
      <c r="L61" s="83">
        <f>SUM(L62:L80)</f>
        <v>114648</v>
      </c>
      <c r="M61" s="83">
        <f t="shared" si="7"/>
        <v>29100</v>
      </c>
      <c r="N61" s="83">
        <f>SUM(N62:N80)</f>
        <v>21100</v>
      </c>
      <c r="O61" s="83">
        <f>SUM(O62:O80)</f>
        <v>8000</v>
      </c>
      <c r="P61" s="84">
        <f t="shared" si="0"/>
        <v>-106448</v>
      </c>
      <c r="Q61" s="84">
        <f t="shared" si="0"/>
        <v>200</v>
      </c>
      <c r="R61" s="84">
        <f t="shared" si="0"/>
        <v>-106648</v>
      </c>
      <c r="S61" s="83">
        <f t="shared" si="8"/>
        <v>33800</v>
      </c>
      <c r="T61" s="83">
        <f>SUM(T62:T80)</f>
        <v>20800</v>
      </c>
      <c r="U61" s="83">
        <f>SUM(U62:U80)</f>
        <v>13000</v>
      </c>
      <c r="V61" s="83">
        <f t="shared" si="9"/>
        <v>32700</v>
      </c>
      <c r="W61" s="83">
        <f>SUM(W62:W80)</f>
        <v>21700</v>
      </c>
      <c r="X61" s="83">
        <f>SUM(X62:X80)</f>
        <v>11000</v>
      </c>
      <c r="Y61" s="92"/>
    </row>
    <row r="62" spans="1:25" s="45" customFormat="1" ht="25.5" customHeight="1">
      <c r="A62" s="41"/>
      <c r="B62" s="82"/>
      <c r="C62" s="82"/>
      <c r="D62" s="82"/>
      <c r="E62" s="96" t="s">
        <v>508</v>
      </c>
      <c r="F62" s="82"/>
      <c r="G62" s="83">
        <f t="shared" si="6"/>
        <v>0</v>
      </c>
      <c r="H62" s="83"/>
      <c r="I62" s="83"/>
      <c r="J62" s="83">
        <f t="shared" si="1"/>
        <v>0</v>
      </c>
      <c r="K62" s="83"/>
      <c r="L62" s="83"/>
      <c r="M62" s="83">
        <f t="shared" si="7"/>
        <v>0</v>
      </c>
      <c r="N62" s="83"/>
      <c r="O62" s="83"/>
      <c r="P62" s="84">
        <f t="shared" si="0"/>
        <v>0</v>
      </c>
      <c r="Q62" s="84">
        <f t="shared" si="0"/>
        <v>0</v>
      </c>
      <c r="R62" s="84">
        <f t="shared" si="0"/>
        <v>0</v>
      </c>
      <c r="S62" s="83">
        <f t="shared" si="8"/>
        <v>0</v>
      </c>
      <c r="T62" s="83"/>
      <c r="U62" s="83"/>
      <c r="V62" s="83">
        <f t="shared" si="9"/>
        <v>0</v>
      </c>
      <c r="W62" s="83"/>
      <c r="X62" s="83"/>
      <c r="Y62" s="92"/>
    </row>
    <row r="63" spans="1:25" s="45" customFormat="1" ht="19.5" customHeight="1">
      <c r="A63" s="41"/>
      <c r="B63" s="82"/>
      <c r="C63" s="82"/>
      <c r="D63" s="82"/>
      <c r="E63" s="102" t="s">
        <v>448</v>
      </c>
      <c r="F63" s="82">
        <v>4213</v>
      </c>
      <c r="G63" s="83">
        <f t="shared" si="6"/>
        <v>0</v>
      </c>
      <c r="H63" s="83"/>
      <c r="I63" s="83"/>
      <c r="J63" s="83">
        <f t="shared" si="1"/>
        <v>0</v>
      </c>
      <c r="K63" s="83"/>
      <c r="L63" s="83"/>
      <c r="M63" s="83">
        <f t="shared" si="7"/>
        <v>0</v>
      </c>
      <c r="N63" s="83"/>
      <c r="O63" s="83"/>
      <c r="P63" s="84">
        <f t="shared" si="0"/>
        <v>0</v>
      </c>
      <c r="Q63" s="84">
        <f t="shared" si="0"/>
        <v>0</v>
      </c>
      <c r="R63" s="84">
        <f t="shared" si="0"/>
        <v>0</v>
      </c>
      <c r="S63" s="83">
        <f t="shared" si="8"/>
        <v>0</v>
      </c>
      <c r="T63" s="83"/>
      <c r="U63" s="83"/>
      <c r="V63" s="83">
        <f t="shared" si="9"/>
        <v>0</v>
      </c>
      <c r="W63" s="83"/>
      <c r="X63" s="83"/>
      <c r="Y63" s="92"/>
    </row>
    <row r="64" spans="1:25" s="45" customFormat="1" ht="19.5" customHeight="1">
      <c r="A64" s="41"/>
      <c r="B64" s="82"/>
      <c r="C64" s="82"/>
      <c r="D64" s="82"/>
      <c r="E64" s="102" t="s">
        <v>446</v>
      </c>
      <c r="F64" s="82">
        <v>4239</v>
      </c>
      <c r="G64" s="83">
        <f t="shared" si="6"/>
        <v>2552.1</v>
      </c>
      <c r="H64" s="83">
        <v>2552.1</v>
      </c>
      <c r="I64" s="83"/>
      <c r="J64" s="83">
        <f t="shared" si="1"/>
        <v>3500</v>
      </c>
      <c r="K64" s="83">
        <v>3500</v>
      </c>
      <c r="L64" s="83"/>
      <c r="M64" s="83">
        <f t="shared" si="7"/>
        <v>3500</v>
      </c>
      <c r="N64" s="83">
        <v>3500</v>
      </c>
      <c r="O64" s="83"/>
      <c r="P64" s="84">
        <f t="shared" si="0"/>
        <v>0</v>
      </c>
      <c r="Q64" s="84">
        <f t="shared" si="0"/>
        <v>0</v>
      </c>
      <c r="R64" s="84">
        <f t="shared" si="0"/>
        <v>0</v>
      </c>
      <c r="S64" s="83">
        <f t="shared" si="8"/>
        <v>3800</v>
      </c>
      <c r="T64" s="83">
        <v>3800</v>
      </c>
      <c r="U64" s="83"/>
      <c r="V64" s="83">
        <f t="shared" si="9"/>
        <v>4000</v>
      </c>
      <c r="W64" s="83">
        <v>4000</v>
      </c>
      <c r="X64" s="83"/>
      <c r="Y64" s="99" t="s">
        <v>519</v>
      </c>
    </row>
    <row r="65" spans="1:25" s="45" customFormat="1" ht="19.5" customHeight="1">
      <c r="A65" s="41"/>
      <c r="B65" s="82"/>
      <c r="C65" s="82"/>
      <c r="D65" s="82"/>
      <c r="E65" s="102" t="s">
        <v>449</v>
      </c>
      <c r="F65" s="82">
        <v>4241</v>
      </c>
      <c r="G65" s="83">
        <f t="shared" si="6"/>
        <v>3449.8</v>
      </c>
      <c r="H65" s="83">
        <v>3449.8</v>
      </c>
      <c r="I65" s="83"/>
      <c r="J65" s="83">
        <f t="shared" si="1"/>
        <v>4000</v>
      </c>
      <c r="K65" s="83">
        <v>4000</v>
      </c>
      <c r="L65" s="83"/>
      <c r="M65" s="83">
        <f t="shared" si="7"/>
        <v>4000</v>
      </c>
      <c r="N65" s="83">
        <v>4000</v>
      </c>
      <c r="O65" s="83"/>
      <c r="P65" s="84">
        <f t="shared" si="0"/>
        <v>0</v>
      </c>
      <c r="Q65" s="84">
        <f t="shared" si="0"/>
        <v>0</v>
      </c>
      <c r="R65" s="84">
        <f t="shared" si="0"/>
        <v>0</v>
      </c>
      <c r="S65" s="83">
        <f t="shared" si="8"/>
        <v>4000</v>
      </c>
      <c r="T65" s="83">
        <v>4000</v>
      </c>
      <c r="U65" s="83"/>
      <c r="V65" s="83">
        <f t="shared" si="9"/>
        <v>4200</v>
      </c>
      <c r="W65" s="83">
        <v>4200</v>
      </c>
      <c r="X65" s="83"/>
      <c r="Y65" s="99"/>
    </row>
    <row r="66" spans="1:25" s="45" customFormat="1" ht="21" customHeight="1">
      <c r="A66" s="41"/>
      <c r="B66" s="82"/>
      <c r="C66" s="82"/>
      <c r="D66" s="82"/>
      <c r="E66" s="102" t="s">
        <v>450</v>
      </c>
      <c r="F66" s="82">
        <v>4252</v>
      </c>
      <c r="G66" s="83">
        <f t="shared" si="6"/>
        <v>0</v>
      </c>
      <c r="H66" s="83"/>
      <c r="I66" s="83"/>
      <c r="J66" s="83">
        <f t="shared" si="1"/>
        <v>0</v>
      </c>
      <c r="K66" s="83"/>
      <c r="L66" s="83"/>
      <c r="M66" s="83">
        <f t="shared" si="7"/>
        <v>500</v>
      </c>
      <c r="N66" s="83">
        <v>500</v>
      </c>
      <c r="O66" s="83"/>
      <c r="P66" s="84">
        <f t="shared" si="0"/>
        <v>500</v>
      </c>
      <c r="Q66" s="84">
        <f t="shared" si="0"/>
        <v>500</v>
      </c>
      <c r="R66" s="84">
        <f t="shared" si="0"/>
        <v>0</v>
      </c>
      <c r="S66" s="83">
        <f t="shared" si="8"/>
        <v>500</v>
      </c>
      <c r="T66" s="83">
        <v>500</v>
      </c>
      <c r="U66" s="83"/>
      <c r="V66" s="83">
        <f t="shared" si="9"/>
        <v>500</v>
      </c>
      <c r="W66" s="83">
        <v>500</v>
      </c>
      <c r="X66" s="83"/>
      <c r="Y66" s="99"/>
    </row>
    <row r="67" spans="1:25" s="45" customFormat="1" ht="18" customHeight="1">
      <c r="A67" s="41"/>
      <c r="B67" s="82"/>
      <c r="C67" s="82"/>
      <c r="D67" s="82"/>
      <c r="E67" s="102" t="s">
        <v>451</v>
      </c>
      <c r="F67" s="82">
        <v>4264</v>
      </c>
      <c r="G67" s="83">
        <f t="shared" si="6"/>
        <v>0</v>
      </c>
      <c r="H67" s="83"/>
      <c r="I67" s="83"/>
      <c r="J67" s="83">
        <f t="shared" si="1"/>
        <v>6000</v>
      </c>
      <c r="K67" s="83">
        <v>6000</v>
      </c>
      <c r="L67" s="83"/>
      <c r="M67" s="83">
        <f t="shared" si="7"/>
        <v>6500</v>
      </c>
      <c r="N67" s="83">
        <v>6500</v>
      </c>
      <c r="O67" s="83"/>
      <c r="P67" s="84">
        <f t="shared" si="0"/>
        <v>500</v>
      </c>
      <c r="Q67" s="84">
        <f t="shared" si="0"/>
        <v>500</v>
      </c>
      <c r="R67" s="84">
        <f t="shared" si="0"/>
        <v>0</v>
      </c>
      <c r="S67" s="83">
        <f t="shared" si="8"/>
        <v>6800</v>
      </c>
      <c r="T67" s="83">
        <v>6800</v>
      </c>
      <c r="U67" s="83"/>
      <c r="V67" s="83">
        <f t="shared" si="9"/>
        <v>7100</v>
      </c>
      <c r="W67" s="83">
        <v>7100</v>
      </c>
      <c r="X67" s="83"/>
      <c r="Y67" s="99" t="s">
        <v>520</v>
      </c>
    </row>
    <row r="68" spans="1:25" s="45" customFormat="1" ht="18" customHeight="1">
      <c r="A68" s="41"/>
      <c r="B68" s="82"/>
      <c r="C68" s="82"/>
      <c r="D68" s="82"/>
      <c r="E68" s="102" t="s">
        <v>452</v>
      </c>
      <c r="F68" s="82">
        <v>4267</v>
      </c>
      <c r="G68" s="83">
        <f t="shared" si="6"/>
        <v>1533.5</v>
      </c>
      <c r="H68" s="83">
        <v>1533.5</v>
      </c>
      <c r="I68" s="83"/>
      <c r="J68" s="83">
        <f t="shared" si="1"/>
        <v>3000</v>
      </c>
      <c r="K68" s="83">
        <v>3000</v>
      </c>
      <c r="L68" s="83"/>
      <c r="M68" s="83">
        <f t="shared" si="7"/>
        <v>3000</v>
      </c>
      <c r="N68" s="83">
        <v>3000</v>
      </c>
      <c r="O68" s="83"/>
      <c r="P68" s="84">
        <f t="shared" ref="P68:R134" si="10">+M68-J68</f>
        <v>0</v>
      </c>
      <c r="Q68" s="84">
        <f t="shared" si="10"/>
        <v>0</v>
      </c>
      <c r="R68" s="84">
        <f t="shared" si="10"/>
        <v>0</v>
      </c>
      <c r="S68" s="83">
        <f t="shared" si="8"/>
        <v>2000</v>
      </c>
      <c r="T68" s="83">
        <v>2000</v>
      </c>
      <c r="U68" s="83"/>
      <c r="V68" s="83">
        <f t="shared" si="9"/>
        <v>2000</v>
      </c>
      <c r="W68" s="83">
        <v>2000</v>
      </c>
      <c r="X68" s="83"/>
      <c r="Y68" s="99"/>
    </row>
    <row r="69" spans="1:25" s="45" customFormat="1" ht="18" customHeight="1">
      <c r="A69" s="41"/>
      <c r="B69" s="82"/>
      <c r="C69" s="82"/>
      <c r="D69" s="82"/>
      <c r="E69" s="102" t="s">
        <v>453</v>
      </c>
      <c r="F69" s="82">
        <v>4269</v>
      </c>
      <c r="G69" s="83">
        <f t="shared" si="6"/>
        <v>201.1</v>
      </c>
      <c r="H69" s="83">
        <v>201.1</v>
      </c>
      <c r="I69" s="83"/>
      <c r="J69" s="83">
        <f t="shared" si="1"/>
        <v>1200</v>
      </c>
      <c r="K69" s="83">
        <v>1200</v>
      </c>
      <c r="L69" s="83"/>
      <c r="M69" s="83">
        <f t="shared" si="7"/>
        <v>1200</v>
      </c>
      <c r="N69" s="83">
        <v>1200</v>
      </c>
      <c r="O69" s="83"/>
      <c r="P69" s="84">
        <f t="shared" si="10"/>
        <v>0</v>
      </c>
      <c r="Q69" s="84">
        <f t="shared" si="10"/>
        <v>0</v>
      </c>
      <c r="R69" s="84">
        <f t="shared" si="10"/>
        <v>0</v>
      </c>
      <c r="S69" s="83">
        <f t="shared" si="8"/>
        <v>1300</v>
      </c>
      <c r="T69" s="83">
        <v>1300</v>
      </c>
      <c r="U69" s="83"/>
      <c r="V69" s="83">
        <f t="shared" si="9"/>
        <v>1500</v>
      </c>
      <c r="W69" s="83">
        <v>1500</v>
      </c>
      <c r="X69" s="83"/>
      <c r="Y69" s="99"/>
    </row>
    <row r="70" spans="1:25" s="45" customFormat="1" ht="25.5" customHeight="1">
      <c r="A70" s="41"/>
      <c r="B70" s="82"/>
      <c r="C70" s="82"/>
      <c r="D70" s="82"/>
      <c r="E70" s="102" t="s">
        <v>454</v>
      </c>
      <c r="F70" s="82">
        <v>4657</v>
      </c>
      <c r="G70" s="83">
        <f t="shared" si="6"/>
        <v>0</v>
      </c>
      <c r="H70" s="83"/>
      <c r="I70" s="103"/>
      <c r="J70" s="83">
        <f t="shared" si="1"/>
        <v>0</v>
      </c>
      <c r="K70" s="83"/>
      <c r="L70" s="103"/>
      <c r="M70" s="83">
        <f t="shared" si="7"/>
        <v>0</v>
      </c>
      <c r="N70" s="83"/>
      <c r="O70" s="104"/>
      <c r="P70" s="84">
        <f t="shared" si="10"/>
        <v>0</v>
      </c>
      <c r="Q70" s="84">
        <f t="shared" si="10"/>
        <v>0</v>
      </c>
      <c r="R70" s="84">
        <f t="shared" si="10"/>
        <v>0</v>
      </c>
      <c r="S70" s="83">
        <f t="shared" si="8"/>
        <v>0</v>
      </c>
      <c r="T70" s="83"/>
      <c r="U70" s="104"/>
      <c r="V70" s="83">
        <f t="shared" si="9"/>
        <v>0</v>
      </c>
      <c r="W70" s="83"/>
      <c r="X70" s="104"/>
      <c r="Y70" s="92"/>
    </row>
    <row r="71" spans="1:25" s="45" customFormat="1" ht="24" customHeight="1">
      <c r="A71" s="41"/>
      <c r="B71" s="82"/>
      <c r="C71" s="82"/>
      <c r="D71" s="82"/>
      <c r="E71" s="102" t="s">
        <v>455</v>
      </c>
      <c r="F71" s="82">
        <v>4819</v>
      </c>
      <c r="G71" s="83">
        <f t="shared" si="6"/>
        <v>115</v>
      </c>
      <c r="H71" s="83">
        <v>115</v>
      </c>
      <c r="I71" s="103"/>
      <c r="J71" s="83">
        <f t="shared" si="1"/>
        <v>200</v>
      </c>
      <c r="K71" s="83">
        <v>200</v>
      </c>
      <c r="L71" s="103"/>
      <c r="M71" s="83">
        <f t="shared" si="7"/>
        <v>200</v>
      </c>
      <c r="N71" s="83">
        <v>200</v>
      </c>
      <c r="O71" s="104"/>
      <c r="P71" s="84">
        <f t="shared" si="10"/>
        <v>0</v>
      </c>
      <c r="Q71" s="84">
        <f t="shared" si="10"/>
        <v>0</v>
      </c>
      <c r="R71" s="84">
        <f t="shared" si="10"/>
        <v>0</v>
      </c>
      <c r="S71" s="83">
        <f t="shared" si="8"/>
        <v>200</v>
      </c>
      <c r="T71" s="83">
        <v>200</v>
      </c>
      <c r="U71" s="104"/>
      <c r="V71" s="83">
        <f t="shared" si="9"/>
        <v>200</v>
      </c>
      <c r="W71" s="83">
        <v>200</v>
      </c>
      <c r="X71" s="104"/>
      <c r="Y71" s="92"/>
    </row>
    <row r="72" spans="1:25" s="45" customFormat="1" ht="18" customHeight="1">
      <c r="A72" s="41"/>
      <c r="B72" s="82"/>
      <c r="C72" s="82"/>
      <c r="D72" s="82"/>
      <c r="E72" s="102" t="s">
        <v>456</v>
      </c>
      <c r="F72" s="82">
        <v>4823</v>
      </c>
      <c r="G72" s="83">
        <f t="shared" si="6"/>
        <v>758</v>
      </c>
      <c r="H72" s="83">
        <v>758</v>
      </c>
      <c r="I72" s="83"/>
      <c r="J72" s="83">
        <f t="shared" si="1"/>
        <v>2000</v>
      </c>
      <c r="K72" s="83">
        <v>2000</v>
      </c>
      <c r="L72" s="83"/>
      <c r="M72" s="83">
        <f t="shared" si="7"/>
        <v>2000</v>
      </c>
      <c r="N72" s="83">
        <v>2000</v>
      </c>
      <c r="O72" s="83"/>
      <c r="P72" s="84">
        <f t="shared" si="10"/>
        <v>0</v>
      </c>
      <c r="Q72" s="84">
        <f t="shared" si="10"/>
        <v>0</v>
      </c>
      <c r="R72" s="84">
        <f t="shared" si="10"/>
        <v>0</v>
      </c>
      <c r="S72" s="83">
        <f t="shared" si="8"/>
        <v>2000</v>
      </c>
      <c r="T72" s="83">
        <v>2000</v>
      </c>
      <c r="U72" s="83"/>
      <c r="V72" s="83">
        <f t="shared" si="9"/>
        <v>2000</v>
      </c>
      <c r="W72" s="83">
        <v>2000</v>
      </c>
      <c r="X72" s="83"/>
      <c r="Y72" s="92"/>
    </row>
    <row r="73" spans="1:25" s="45" customFormat="1" ht="21.75" customHeight="1">
      <c r="A73" s="41"/>
      <c r="B73" s="82"/>
      <c r="C73" s="82"/>
      <c r="D73" s="82"/>
      <c r="E73" s="105" t="s">
        <v>509</v>
      </c>
      <c r="F73" s="82">
        <v>4824</v>
      </c>
      <c r="G73" s="83">
        <f t="shared" si="6"/>
        <v>0</v>
      </c>
      <c r="H73" s="83"/>
      <c r="I73" s="83"/>
      <c r="J73" s="83">
        <f t="shared" si="1"/>
        <v>500</v>
      </c>
      <c r="K73" s="83">
        <v>500</v>
      </c>
      <c r="L73" s="83"/>
      <c r="M73" s="83">
        <f t="shared" si="7"/>
        <v>0</v>
      </c>
      <c r="N73" s="83"/>
      <c r="O73" s="83"/>
      <c r="P73" s="84">
        <f t="shared" si="10"/>
        <v>-500</v>
      </c>
      <c r="Q73" s="84">
        <f t="shared" si="10"/>
        <v>-500</v>
      </c>
      <c r="R73" s="84"/>
      <c r="S73" s="83">
        <f t="shared" si="8"/>
        <v>0</v>
      </c>
      <c r="T73" s="83"/>
      <c r="U73" s="83"/>
      <c r="V73" s="83">
        <f t="shared" si="9"/>
        <v>0</v>
      </c>
      <c r="W73" s="83"/>
      <c r="X73" s="83"/>
      <c r="Y73" s="92"/>
    </row>
    <row r="74" spans="1:25" s="45" customFormat="1" ht="15.75" customHeight="1">
      <c r="A74" s="41"/>
      <c r="B74" s="82"/>
      <c r="C74" s="82"/>
      <c r="D74" s="82"/>
      <c r="E74" s="102" t="s">
        <v>457</v>
      </c>
      <c r="F74" s="82">
        <v>4831</v>
      </c>
      <c r="G74" s="83">
        <f t="shared" si="6"/>
        <v>0</v>
      </c>
      <c r="H74" s="83"/>
      <c r="I74" s="83"/>
      <c r="J74" s="83">
        <f t="shared" si="1"/>
        <v>500</v>
      </c>
      <c r="K74" s="83">
        <v>500</v>
      </c>
      <c r="L74" s="83"/>
      <c r="M74" s="83">
        <f t="shared" si="7"/>
        <v>200</v>
      </c>
      <c r="N74" s="83">
        <v>200</v>
      </c>
      <c r="O74" s="83"/>
      <c r="P74" s="84">
        <f t="shared" si="10"/>
        <v>-300</v>
      </c>
      <c r="Q74" s="84">
        <f t="shared" si="10"/>
        <v>-300</v>
      </c>
      <c r="R74" s="84">
        <f t="shared" si="10"/>
        <v>0</v>
      </c>
      <c r="S74" s="83">
        <f t="shared" si="8"/>
        <v>200</v>
      </c>
      <c r="T74" s="83">
        <v>200</v>
      </c>
      <c r="U74" s="83"/>
      <c r="V74" s="83">
        <f t="shared" si="9"/>
        <v>200</v>
      </c>
      <c r="W74" s="83">
        <v>200</v>
      </c>
      <c r="X74" s="83"/>
      <c r="Y74" s="92"/>
    </row>
    <row r="75" spans="1:25" s="45" customFormat="1" ht="36" customHeight="1">
      <c r="A75" s="41"/>
      <c r="B75" s="82"/>
      <c r="C75" s="82"/>
      <c r="D75" s="82"/>
      <c r="E75" s="102" t="s">
        <v>458</v>
      </c>
      <c r="F75" s="82">
        <v>5113</v>
      </c>
      <c r="G75" s="83">
        <f t="shared" ref="G75:G80" si="11">+H75+I75</f>
        <v>0</v>
      </c>
      <c r="H75" s="103"/>
      <c r="I75" s="83"/>
      <c r="J75" s="83">
        <f t="shared" si="1"/>
        <v>88548</v>
      </c>
      <c r="K75" s="103"/>
      <c r="L75" s="83">
        <v>88548</v>
      </c>
      <c r="M75" s="83">
        <f t="shared" si="7"/>
        <v>0</v>
      </c>
      <c r="N75" s="103"/>
      <c r="O75" s="83"/>
      <c r="P75" s="84">
        <f t="shared" si="10"/>
        <v>-88548</v>
      </c>
      <c r="Q75" s="84">
        <f t="shared" si="10"/>
        <v>0</v>
      </c>
      <c r="R75" s="84">
        <f t="shared" si="10"/>
        <v>-88548</v>
      </c>
      <c r="S75" s="83">
        <f t="shared" si="8"/>
        <v>0</v>
      </c>
      <c r="T75" s="103"/>
      <c r="U75" s="83"/>
      <c r="V75" s="83">
        <f t="shared" si="9"/>
        <v>0</v>
      </c>
      <c r="W75" s="103"/>
      <c r="X75" s="83"/>
      <c r="Y75" s="99" t="s">
        <v>555</v>
      </c>
    </row>
    <row r="76" spans="1:25" s="45" customFormat="1" ht="15.75" customHeight="1">
      <c r="A76" s="41"/>
      <c r="B76" s="82"/>
      <c r="C76" s="82"/>
      <c r="D76" s="82"/>
      <c r="E76" s="102" t="s">
        <v>459</v>
      </c>
      <c r="F76" s="82">
        <v>5121</v>
      </c>
      <c r="G76" s="83">
        <f t="shared" si="11"/>
        <v>0</v>
      </c>
      <c r="H76" s="103"/>
      <c r="I76" s="83"/>
      <c r="J76" s="83">
        <f t="shared" si="1"/>
        <v>1000</v>
      </c>
      <c r="K76" s="103"/>
      <c r="L76" s="83">
        <v>1000</v>
      </c>
      <c r="M76" s="83">
        <f t="shared" si="7"/>
        <v>2000</v>
      </c>
      <c r="N76" s="103"/>
      <c r="O76" s="83">
        <v>2000</v>
      </c>
      <c r="P76" s="84">
        <f t="shared" si="10"/>
        <v>1000</v>
      </c>
      <c r="Q76" s="84">
        <f t="shared" si="10"/>
        <v>0</v>
      </c>
      <c r="R76" s="84">
        <f t="shared" si="10"/>
        <v>1000</v>
      </c>
      <c r="S76" s="83">
        <f t="shared" si="8"/>
        <v>2000</v>
      </c>
      <c r="T76" s="103"/>
      <c r="U76" s="83">
        <v>2000</v>
      </c>
      <c r="V76" s="83">
        <f t="shared" si="9"/>
        <v>2000</v>
      </c>
      <c r="W76" s="103"/>
      <c r="X76" s="83">
        <v>2000</v>
      </c>
      <c r="Y76" s="99" t="s">
        <v>520</v>
      </c>
    </row>
    <row r="77" spans="1:25" s="45" customFormat="1" ht="66.75" customHeight="1">
      <c r="A77" s="41"/>
      <c r="B77" s="82"/>
      <c r="C77" s="82"/>
      <c r="D77" s="82"/>
      <c r="E77" s="102" t="s">
        <v>460</v>
      </c>
      <c r="F77" s="82">
        <v>5122</v>
      </c>
      <c r="G77" s="83">
        <f t="shared" si="11"/>
        <v>768</v>
      </c>
      <c r="H77" s="103"/>
      <c r="I77" s="83">
        <v>768</v>
      </c>
      <c r="J77" s="83">
        <f t="shared" si="1"/>
        <v>8800</v>
      </c>
      <c r="K77" s="103"/>
      <c r="L77" s="83">
        <v>8800</v>
      </c>
      <c r="M77" s="83">
        <f t="shared" si="7"/>
        <v>3000</v>
      </c>
      <c r="N77" s="103"/>
      <c r="O77" s="83">
        <v>3000</v>
      </c>
      <c r="P77" s="84">
        <f t="shared" si="10"/>
        <v>-5800</v>
      </c>
      <c r="Q77" s="84">
        <f t="shared" si="10"/>
        <v>0</v>
      </c>
      <c r="R77" s="84">
        <f t="shared" si="10"/>
        <v>-5800</v>
      </c>
      <c r="S77" s="83">
        <f t="shared" si="8"/>
        <v>8000</v>
      </c>
      <c r="T77" s="103"/>
      <c r="U77" s="83">
        <v>8000</v>
      </c>
      <c r="V77" s="83">
        <f t="shared" si="9"/>
        <v>8000</v>
      </c>
      <c r="W77" s="103"/>
      <c r="X77" s="83">
        <v>8000</v>
      </c>
      <c r="Y77" s="184" t="s">
        <v>556</v>
      </c>
    </row>
    <row r="78" spans="1:25" s="45" customFormat="1" ht="15.75" customHeight="1">
      <c r="A78" s="41"/>
      <c r="B78" s="82"/>
      <c r="C78" s="82"/>
      <c r="D78" s="82"/>
      <c r="E78" s="102" t="s">
        <v>461</v>
      </c>
      <c r="F78" s="82">
        <v>5129</v>
      </c>
      <c r="G78" s="83">
        <f t="shared" si="11"/>
        <v>930</v>
      </c>
      <c r="H78" s="83"/>
      <c r="I78" s="83">
        <v>930</v>
      </c>
      <c r="J78" s="83">
        <f t="shared" si="1"/>
        <v>13000</v>
      </c>
      <c r="K78" s="83"/>
      <c r="L78" s="83">
        <v>13000</v>
      </c>
      <c r="M78" s="83">
        <f t="shared" si="7"/>
        <v>3000</v>
      </c>
      <c r="N78" s="83"/>
      <c r="O78" s="83">
        <v>3000</v>
      </c>
      <c r="P78" s="84">
        <f t="shared" si="10"/>
        <v>-10000</v>
      </c>
      <c r="Q78" s="84">
        <f t="shared" si="10"/>
        <v>0</v>
      </c>
      <c r="R78" s="84">
        <f t="shared" si="10"/>
        <v>-10000</v>
      </c>
      <c r="S78" s="83">
        <f t="shared" si="8"/>
        <v>3000</v>
      </c>
      <c r="T78" s="83"/>
      <c r="U78" s="83">
        <v>3000</v>
      </c>
      <c r="V78" s="83">
        <f t="shared" si="9"/>
        <v>1000</v>
      </c>
      <c r="W78" s="83"/>
      <c r="X78" s="83">
        <v>1000</v>
      </c>
      <c r="Y78" s="185"/>
    </row>
    <row r="79" spans="1:25" s="45" customFormat="1" ht="15.75" customHeight="1">
      <c r="A79" s="41"/>
      <c r="B79" s="82"/>
      <c r="C79" s="82"/>
      <c r="D79" s="82"/>
      <c r="E79" s="102" t="s">
        <v>462</v>
      </c>
      <c r="F79" s="82">
        <v>5133</v>
      </c>
      <c r="G79" s="83">
        <f t="shared" si="11"/>
        <v>0</v>
      </c>
      <c r="H79" s="83"/>
      <c r="I79" s="104"/>
      <c r="J79" s="83">
        <f t="shared" si="1"/>
        <v>0</v>
      </c>
      <c r="K79" s="83"/>
      <c r="L79" s="104"/>
      <c r="M79" s="83">
        <f t="shared" si="7"/>
        <v>0</v>
      </c>
      <c r="N79" s="83"/>
      <c r="O79" s="104"/>
      <c r="P79" s="84">
        <f t="shared" si="10"/>
        <v>0</v>
      </c>
      <c r="Q79" s="84">
        <f t="shared" si="10"/>
        <v>0</v>
      </c>
      <c r="R79" s="84">
        <f t="shared" si="10"/>
        <v>0</v>
      </c>
      <c r="S79" s="83">
        <f t="shared" si="8"/>
        <v>0</v>
      </c>
      <c r="T79" s="83"/>
      <c r="U79" s="104"/>
      <c r="V79" s="83">
        <f t="shared" si="9"/>
        <v>0</v>
      </c>
      <c r="W79" s="83"/>
      <c r="X79" s="104"/>
      <c r="Y79" s="92"/>
    </row>
    <row r="80" spans="1:25" s="51" customFormat="1" ht="41.25" customHeight="1">
      <c r="A80" s="52"/>
      <c r="B80" s="86"/>
      <c r="C80" s="86"/>
      <c r="D80" s="86"/>
      <c r="E80" s="98" t="s">
        <v>463</v>
      </c>
      <c r="F80" s="86">
        <v>5134</v>
      </c>
      <c r="G80" s="55">
        <f t="shared" si="11"/>
        <v>0</v>
      </c>
      <c r="H80" s="55"/>
      <c r="I80" s="55"/>
      <c r="J80" s="55">
        <f t="shared" si="1"/>
        <v>3300</v>
      </c>
      <c r="K80" s="55"/>
      <c r="L80" s="55">
        <v>3300</v>
      </c>
      <c r="M80" s="55">
        <f t="shared" si="7"/>
        <v>0</v>
      </c>
      <c r="N80" s="55"/>
      <c r="O80" s="55"/>
      <c r="P80" s="120">
        <f t="shared" si="10"/>
        <v>-3300</v>
      </c>
      <c r="Q80" s="120">
        <f t="shared" si="10"/>
        <v>0</v>
      </c>
      <c r="R80" s="120">
        <f t="shared" si="10"/>
        <v>-3300</v>
      </c>
      <c r="S80" s="55">
        <f t="shared" si="8"/>
        <v>0</v>
      </c>
      <c r="T80" s="55"/>
      <c r="U80" s="55"/>
      <c r="V80" s="55">
        <f t="shared" si="9"/>
        <v>0</v>
      </c>
      <c r="W80" s="55"/>
      <c r="X80" s="55"/>
      <c r="Y80" s="92" t="s">
        <v>557</v>
      </c>
    </row>
    <row r="81" spans="1:25" s="45" customFormat="1" ht="25.5" hidden="1" customHeight="1">
      <c r="A81" s="44" t="s">
        <v>209</v>
      </c>
      <c r="B81" s="82" t="s">
        <v>210</v>
      </c>
      <c r="C81" s="82" t="s">
        <v>188</v>
      </c>
      <c r="D81" s="82" t="s">
        <v>188</v>
      </c>
      <c r="E81" s="89" t="s">
        <v>211</v>
      </c>
      <c r="F81" s="90"/>
      <c r="G81" s="83">
        <f t="shared" si="6"/>
        <v>0</v>
      </c>
      <c r="H81" s="91"/>
      <c r="I81" s="91"/>
      <c r="J81" s="83">
        <f t="shared" ref="J81:J143" si="12">+K81+L81</f>
        <v>0</v>
      </c>
      <c r="K81" s="91"/>
      <c r="L81" s="91"/>
      <c r="M81" s="83">
        <f t="shared" si="7"/>
        <v>0</v>
      </c>
      <c r="N81" s="91"/>
      <c r="O81" s="91"/>
      <c r="P81" s="84">
        <f t="shared" si="10"/>
        <v>0</v>
      </c>
      <c r="Q81" s="84">
        <f t="shared" si="10"/>
        <v>0</v>
      </c>
      <c r="R81" s="84">
        <f t="shared" si="10"/>
        <v>0</v>
      </c>
      <c r="S81" s="83">
        <f t="shared" si="8"/>
        <v>0</v>
      </c>
      <c r="T81" s="91"/>
      <c r="U81" s="91"/>
      <c r="V81" s="83">
        <f t="shared" si="9"/>
        <v>0</v>
      </c>
      <c r="W81" s="91"/>
      <c r="X81" s="91"/>
      <c r="Y81" s="92"/>
    </row>
    <row r="82" spans="1:25" s="45" customFormat="1" ht="19.5" hidden="1" customHeight="1">
      <c r="A82" s="41"/>
      <c r="B82" s="82"/>
      <c r="C82" s="82"/>
      <c r="D82" s="82"/>
      <c r="E82" s="96" t="s">
        <v>5</v>
      </c>
      <c r="F82" s="82"/>
      <c r="G82" s="83">
        <f t="shared" si="6"/>
        <v>0</v>
      </c>
      <c r="H82" s="83"/>
      <c r="I82" s="83"/>
      <c r="J82" s="83">
        <f t="shared" si="12"/>
        <v>0</v>
      </c>
      <c r="K82" s="83"/>
      <c r="L82" s="83"/>
      <c r="M82" s="83">
        <f t="shared" si="7"/>
        <v>0</v>
      </c>
      <c r="N82" s="83"/>
      <c r="O82" s="83"/>
      <c r="P82" s="84">
        <f t="shared" si="10"/>
        <v>0</v>
      </c>
      <c r="Q82" s="84">
        <f t="shared" si="10"/>
        <v>0</v>
      </c>
      <c r="R82" s="84">
        <f t="shared" si="10"/>
        <v>0</v>
      </c>
      <c r="S82" s="83">
        <f t="shared" si="8"/>
        <v>0</v>
      </c>
      <c r="T82" s="83"/>
      <c r="U82" s="83"/>
      <c r="V82" s="83">
        <f t="shared" si="9"/>
        <v>0</v>
      </c>
      <c r="W82" s="83"/>
      <c r="X82" s="83"/>
      <c r="Y82" s="92"/>
    </row>
    <row r="83" spans="1:25" s="45" customFormat="1" ht="19.5" hidden="1" customHeight="1">
      <c r="A83" s="44" t="s">
        <v>212</v>
      </c>
      <c r="B83" s="82" t="s">
        <v>210</v>
      </c>
      <c r="C83" s="82" t="s">
        <v>213</v>
      </c>
      <c r="D83" s="82" t="s">
        <v>188</v>
      </c>
      <c r="E83" s="94" t="s">
        <v>214</v>
      </c>
      <c r="F83" s="90"/>
      <c r="G83" s="83">
        <f t="shared" si="6"/>
        <v>0</v>
      </c>
      <c r="H83" s="91"/>
      <c r="I83" s="91"/>
      <c r="J83" s="83">
        <f t="shared" si="12"/>
        <v>0</v>
      </c>
      <c r="K83" s="91"/>
      <c r="L83" s="91"/>
      <c r="M83" s="83">
        <f t="shared" si="7"/>
        <v>0</v>
      </c>
      <c r="N83" s="91"/>
      <c r="O83" s="91"/>
      <c r="P83" s="84">
        <f t="shared" si="10"/>
        <v>0</v>
      </c>
      <c r="Q83" s="84">
        <f t="shared" si="10"/>
        <v>0</v>
      </c>
      <c r="R83" s="84">
        <f t="shared" si="10"/>
        <v>0</v>
      </c>
      <c r="S83" s="83">
        <f t="shared" si="8"/>
        <v>0</v>
      </c>
      <c r="T83" s="91"/>
      <c r="U83" s="91"/>
      <c r="V83" s="83">
        <f t="shared" si="9"/>
        <v>0</v>
      </c>
      <c r="W83" s="91"/>
      <c r="X83" s="91"/>
      <c r="Y83" s="92"/>
    </row>
    <row r="84" spans="1:25" s="45" customFormat="1" ht="20.25" hidden="1" customHeight="1">
      <c r="A84" s="41"/>
      <c r="B84" s="82"/>
      <c r="C84" s="82"/>
      <c r="D84" s="82"/>
      <c r="E84" s="96" t="s">
        <v>193</v>
      </c>
      <c r="F84" s="82"/>
      <c r="G84" s="83">
        <f t="shared" si="6"/>
        <v>0</v>
      </c>
      <c r="H84" s="83"/>
      <c r="I84" s="83"/>
      <c r="J84" s="83">
        <f t="shared" si="12"/>
        <v>0</v>
      </c>
      <c r="K84" s="83"/>
      <c r="L84" s="83"/>
      <c r="M84" s="83">
        <f t="shared" si="7"/>
        <v>0</v>
      </c>
      <c r="N84" s="83"/>
      <c r="O84" s="83"/>
      <c r="P84" s="84">
        <f t="shared" si="10"/>
        <v>0</v>
      </c>
      <c r="Q84" s="84">
        <f t="shared" si="10"/>
        <v>0</v>
      </c>
      <c r="R84" s="84">
        <f t="shared" si="10"/>
        <v>0</v>
      </c>
      <c r="S84" s="83">
        <f t="shared" si="8"/>
        <v>0</v>
      </c>
      <c r="T84" s="83"/>
      <c r="U84" s="83"/>
      <c r="V84" s="83">
        <f t="shared" si="9"/>
        <v>0</v>
      </c>
      <c r="W84" s="83"/>
      <c r="X84" s="83"/>
      <c r="Y84" s="92"/>
    </row>
    <row r="85" spans="1:25" s="45" customFormat="1" ht="19.5" hidden="1" customHeight="1">
      <c r="A85" s="44" t="s">
        <v>215</v>
      </c>
      <c r="B85" s="82" t="s">
        <v>210</v>
      </c>
      <c r="C85" s="82" t="s">
        <v>213</v>
      </c>
      <c r="D85" s="82" t="s">
        <v>191</v>
      </c>
      <c r="E85" s="96" t="s">
        <v>214</v>
      </c>
      <c r="F85" s="82"/>
      <c r="G85" s="83">
        <f t="shared" si="6"/>
        <v>0</v>
      </c>
      <c r="H85" s="83"/>
      <c r="I85" s="83"/>
      <c r="J85" s="83">
        <f t="shared" si="12"/>
        <v>0</v>
      </c>
      <c r="K85" s="83"/>
      <c r="L85" s="83"/>
      <c r="M85" s="83">
        <f t="shared" si="7"/>
        <v>0</v>
      </c>
      <c r="N85" s="83"/>
      <c r="O85" s="83"/>
      <c r="P85" s="84">
        <f t="shared" si="10"/>
        <v>0</v>
      </c>
      <c r="Q85" s="84">
        <f t="shared" si="10"/>
        <v>0</v>
      </c>
      <c r="R85" s="84">
        <f t="shared" si="10"/>
        <v>0</v>
      </c>
      <c r="S85" s="83">
        <f t="shared" si="8"/>
        <v>0</v>
      </c>
      <c r="T85" s="83"/>
      <c r="U85" s="83"/>
      <c r="V85" s="83">
        <f t="shared" si="9"/>
        <v>0</v>
      </c>
      <c r="W85" s="83"/>
      <c r="X85" s="83"/>
      <c r="Y85" s="92"/>
    </row>
    <row r="86" spans="1:25" s="45" customFormat="1" ht="20.25" hidden="1" customHeight="1">
      <c r="A86" s="41"/>
      <c r="B86" s="82"/>
      <c r="C86" s="82"/>
      <c r="D86" s="82"/>
      <c r="E86" s="96" t="s">
        <v>5</v>
      </c>
      <c r="F86" s="82"/>
      <c r="G86" s="83">
        <f t="shared" si="6"/>
        <v>0</v>
      </c>
      <c r="H86" s="83"/>
      <c r="I86" s="83"/>
      <c r="J86" s="83">
        <f t="shared" si="12"/>
        <v>0</v>
      </c>
      <c r="K86" s="83"/>
      <c r="L86" s="83"/>
      <c r="M86" s="83">
        <f t="shared" si="7"/>
        <v>0</v>
      </c>
      <c r="N86" s="83"/>
      <c r="O86" s="83"/>
      <c r="P86" s="84">
        <f t="shared" si="10"/>
        <v>0</v>
      </c>
      <c r="Q86" s="84">
        <f t="shared" si="10"/>
        <v>0</v>
      </c>
      <c r="R86" s="84">
        <f t="shared" si="10"/>
        <v>0</v>
      </c>
      <c r="S86" s="83">
        <f t="shared" si="8"/>
        <v>0</v>
      </c>
      <c r="T86" s="83"/>
      <c r="U86" s="83"/>
      <c r="V86" s="83">
        <f t="shared" si="9"/>
        <v>0</v>
      </c>
      <c r="W86" s="83"/>
      <c r="X86" s="83"/>
      <c r="Y86" s="92"/>
    </row>
    <row r="87" spans="1:25" s="45" customFormat="1" ht="30" hidden="1" customHeight="1">
      <c r="A87" s="41"/>
      <c r="B87" s="82"/>
      <c r="C87" s="82"/>
      <c r="D87" s="82"/>
      <c r="E87" s="94" t="s">
        <v>429</v>
      </c>
      <c r="F87" s="97"/>
      <c r="G87" s="83">
        <f t="shared" si="6"/>
        <v>0</v>
      </c>
      <c r="H87" s="95"/>
      <c r="I87" s="95"/>
      <c r="J87" s="83">
        <f t="shared" si="12"/>
        <v>0</v>
      </c>
      <c r="K87" s="95"/>
      <c r="L87" s="95"/>
      <c r="M87" s="83">
        <f t="shared" si="7"/>
        <v>0</v>
      </c>
      <c r="N87" s="95"/>
      <c r="O87" s="95"/>
      <c r="P87" s="84">
        <f t="shared" si="10"/>
        <v>0</v>
      </c>
      <c r="Q87" s="84">
        <f t="shared" si="10"/>
        <v>0</v>
      </c>
      <c r="R87" s="84">
        <f t="shared" si="10"/>
        <v>0</v>
      </c>
      <c r="S87" s="83">
        <f t="shared" si="8"/>
        <v>0</v>
      </c>
      <c r="T87" s="95"/>
      <c r="U87" s="95"/>
      <c r="V87" s="83">
        <f t="shared" si="9"/>
        <v>0</v>
      </c>
      <c r="W87" s="95"/>
      <c r="X87" s="95"/>
      <c r="Y87" s="92"/>
    </row>
    <row r="88" spans="1:25" s="45" customFormat="1" ht="18.75" hidden="1" customHeight="1">
      <c r="A88" s="41"/>
      <c r="B88" s="82"/>
      <c r="C88" s="82"/>
      <c r="D88" s="82"/>
      <c r="E88" s="96" t="s">
        <v>326</v>
      </c>
      <c r="F88" s="82" t="s">
        <v>325</v>
      </c>
      <c r="G88" s="83">
        <f t="shared" si="6"/>
        <v>0</v>
      </c>
      <c r="H88" s="83"/>
      <c r="I88" s="83"/>
      <c r="J88" s="83">
        <f t="shared" si="12"/>
        <v>0</v>
      </c>
      <c r="K88" s="83"/>
      <c r="L88" s="83"/>
      <c r="M88" s="83">
        <f t="shared" si="7"/>
        <v>0</v>
      </c>
      <c r="N88" s="83"/>
      <c r="O88" s="83"/>
      <c r="P88" s="84">
        <f t="shared" si="10"/>
        <v>0</v>
      </c>
      <c r="Q88" s="84">
        <f t="shared" si="10"/>
        <v>0</v>
      </c>
      <c r="R88" s="84">
        <f t="shared" si="10"/>
        <v>0</v>
      </c>
      <c r="S88" s="83">
        <f t="shared" si="8"/>
        <v>0</v>
      </c>
      <c r="T88" s="83"/>
      <c r="U88" s="83"/>
      <c r="V88" s="83">
        <f t="shared" si="9"/>
        <v>0</v>
      </c>
      <c r="W88" s="83"/>
      <c r="X88" s="83"/>
      <c r="Y88" s="92"/>
    </row>
    <row r="89" spans="1:25" s="45" customFormat="1" ht="18.75" hidden="1" customHeight="1">
      <c r="A89" s="41"/>
      <c r="B89" s="82"/>
      <c r="C89" s="82"/>
      <c r="D89" s="82"/>
      <c r="E89" s="96" t="s">
        <v>350</v>
      </c>
      <c r="F89" s="82" t="s">
        <v>349</v>
      </c>
      <c r="G89" s="83">
        <f t="shared" si="6"/>
        <v>0</v>
      </c>
      <c r="H89" s="83"/>
      <c r="I89" s="83"/>
      <c r="J89" s="83">
        <f t="shared" si="12"/>
        <v>0</v>
      </c>
      <c r="K89" s="83"/>
      <c r="L89" s="83"/>
      <c r="M89" s="83">
        <f t="shared" si="7"/>
        <v>0</v>
      </c>
      <c r="N89" s="83"/>
      <c r="O89" s="83"/>
      <c r="P89" s="84">
        <f t="shared" si="10"/>
        <v>0</v>
      </c>
      <c r="Q89" s="84">
        <f t="shared" si="10"/>
        <v>0</v>
      </c>
      <c r="R89" s="84">
        <f t="shared" si="10"/>
        <v>0</v>
      </c>
      <c r="S89" s="83">
        <f t="shared" si="8"/>
        <v>0</v>
      </c>
      <c r="T89" s="83"/>
      <c r="U89" s="83"/>
      <c r="V89" s="83">
        <f t="shared" si="9"/>
        <v>0</v>
      </c>
      <c r="W89" s="83"/>
      <c r="X89" s="83"/>
      <c r="Y89" s="92"/>
    </row>
    <row r="90" spans="1:25" s="45" customFormat="1" ht="18.75" hidden="1" customHeight="1">
      <c r="A90" s="41"/>
      <c r="B90" s="82"/>
      <c r="C90" s="82"/>
      <c r="D90" s="82"/>
      <c r="E90" s="96" t="s">
        <v>377</v>
      </c>
      <c r="F90" s="82" t="s">
        <v>376</v>
      </c>
      <c r="G90" s="83">
        <f t="shared" si="6"/>
        <v>0</v>
      </c>
      <c r="H90" s="83"/>
      <c r="I90" s="83"/>
      <c r="J90" s="83">
        <f t="shared" si="12"/>
        <v>0</v>
      </c>
      <c r="K90" s="83"/>
      <c r="L90" s="83"/>
      <c r="M90" s="83">
        <f t="shared" si="7"/>
        <v>0</v>
      </c>
      <c r="N90" s="83"/>
      <c r="O90" s="83"/>
      <c r="P90" s="84">
        <f t="shared" si="10"/>
        <v>0</v>
      </c>
      <c r="Q90" s="84">
        <f t="shared" si="10"/>
        <v>0</v>
      </c>
      <c r="R90" s="84">
        <f t="shared" si="10"/>
        <v>0</v>
      </c>
      <c r="S90" s="83">
        <f t="shared" si="8"/>
        <v>0</v>
      </c>
      <c r="T90" s="83"/>
      <c r="U90" s="83"/>
      <c r="V90" s="83">
        <f t="shared" si="9"/>
        <v>0</v>
      </c>
      <c r="W90" s="83"/>
      <c r="X90" s="83"/>
      <c r="Y90" s="92"/>
    </row>
    <row r="91" spans="1:25" s="45" customFormat="1" ht="18.75" hidden="1" customHeight="1">
      <c r="A91" s="41"/>
      <c r="B91" s="82"/>
      <c r="C91" s="82"/>
      <c r="D91" s="82"/>
      <c r="E91" s="96" t="s">
        <v>381</v>
      </c>
      <c r="F91" s="82" t="s">
        <v>380</v>
      </c>
      <c r="G91" s="83">
        <f t="shared" si="6"/>
        <v>0</v>
      </c>
      <c r="H91" s="83"/>
      <c r="I91" s="83"/>
      <c r="J91" s="83">
        <f t="shared" si="12"/>
        <v>0</v>
      </c>
      <c r="K91" s="83"/>
      <c r="L91" s="83"/>
      <c r="M91" s="83">
        <f t="shared" si="7"/>
        <v>0</v>
      </c>
      <c r="N91" s="83"/>
      <c r="O91" s="83"/>
      <c r="P91" s="84">
        <f t="shared" si="10"/>
        <v>0</v>
      </c>
      <c r="Q91" s="84">
        <f t="shared" si="10"/>
        <v>0</v>
      </c>
      <c r="R91" s="84">
        <f t="shared" si="10"/>
        <v>0</v>
      </c>
      <c r="S91" s="83">
        <f t="shared" si="8"/>
        <v>0</v>
      </c>
      <c r="T91" s="83"/>
      <c r="U91" s="83"/>
      <c r="V91" s="83">
        <f t="shared" si="9"/>
        <v>0</v>
      </c>
      <c r="W91" s="83"/>
      <c r="X91" s="83"/>
      <c r="Y91" s="92"/>
    </row>
    <row r="92" spans="1:25" s="45" customFormat="1" ht="18.75" hidden="1" customHeight="1">
      <c r="A92" s="41"/>
      <c r="B92" s="82"/>
      <c r="C92" s="82"/>
      <c r="D92" s="82"/>
      <c r="E92" s="96" t="s">
        <v>382</v>
      </c>
      <c r="F92" s="82" t="s">
        <v>383</v>
      </c>
      <c r="G92" s="83">
        <f t="shared" si="6"/>
        <v>0</v>
      </c>
      <c r="H92" s="83"/>
      <c r="I92" s="83"/>
      <c r="J92" s="83">
        <f t="shared" si="12"/>
        <v>0</v>
      </c>
      <c r="K92" s="83"/>
      <c r="L92" s="83"/>
      <c r="M92" s="83">
        <f t="shared" si="7"/>
        <v>0</v>
      </c>
      <c r="N92" s="83"/>
      <c r="O92" s="83"/>
      <c r="P92" s="84">
        <f t="shared" si="10"/>
        <v>0</v>
      </c>
      <c r="Q92" s="84">
        <f t="shared" si="10"/>
        <v>0</v>
      </c>
      <c r="R92" s="84">
        <f t="shared" si="10"/>
        <v>0</v>
      </c>
      <c r="S92" s="83">
        <f t="shared" si="8"/>
        <v>0</v>
      </c>
      <c r="T92" s="83"/>
      <c r="U92" s="83"/>
      <c r="V92" s="83">
        <f t="shared" si="9"/>
        <v>0</v>
      </c>
      <c r="W92" s="83"/>
      <c r="X92" s="83"/>
      <c r="Y92" s="92"/>
    </row>
    <row r="93" spans="1:25" s="45" customFormat="1" ht="19.5" hidden="1" customHeight="1">
      <c r="A93" s="44" t="s">
        <v>216</v>
      </c>
      <c r="B93" s="82" t="s">
        <v>210</v>
      </c>
      <c r="C93" s="82" t="s">
        <v>202</v>
      </c>
      <c r="D93" s="82" t="s">
        <v>188</v>
      </c>
      <c r="E93" s="94" t="s">
        <v>217</v>
      </c>
      <c r="F93" s="90"/>
      <c r="G93" s="83">
        <f t="shared" si="6"/>
        <v>0</v>
      </c>
      <c r="H93" s="91"/>
      <c r="I93" s="91"/>
      <c r="J93" s="83">
        <f t="shared" si="12"/>
        <v>0</v>
      </c>
      <c r="K93" s="91"/>
      <c r="L93" s="91"/>
      <c r="M93" s="83">
        <f t="shared" si="7"/>
        <v>0</v>
      </c>
      <c r="N93" s="91"/>
      <c r="O93" s="91"/>
      <c r="P93" s="84">
        <f t="shared" si="10"/>
        <v>0</v>
      </c>
      <c r="Q93" s="84">
        <f t="shared" si="10"/>
        <v>0</v>
      </c>
      <c r="R93" s="84">
        <f t="shared" si="10"/>
        <v>0</v>
      </c>
      <c r="S93" s="83">
        <f t="shared" si="8"/>
        <v>0</v>
      </c>
      <c r="T93" s="91"/>
      <c r="U93" s="91"/>
      <c r="V93" s="83">
        <f t="shared" si="9"/>
        <v>0</v>
      </c>
      <c r="W93" s="91"/>
      <c r="X93" s="91"/>
      <c r="Y93" s="92"/>
    </row>
    <row r="94" spans="1:25" ht="12.75" hidden="1" customHeight="1">
      <c r="A94" s="52"/>
      <c r="B94" s="86"/>
      <c r="C94" s="86"/>
      <c r="D94" s="86"/>
      <c r="E94" s="93" t="s">
        <v>193</v>
      </c>
      <c r="F94" s="86"/>
      <c r="G94" s="83">
        <f t="shared" si="6"/>
        <v>0</v>
      </c>
      <c r="H94" s="83"/>
      <c r="I94" s="83"/>
      <c r="J94" s="83">
        <f t="shared" si="12"/>
        <v>0</v>
      </c>
      <c r="K94" s="83"/>
      <c r="L94" s="83"/>
      <c r="M94" s="83">
        <f t="shared" si="7"/>
        <v>0</v>
      </c>
      <c r="N94" s="83"/>
      <c r="O94" s="83"/>
      <c r="P94" s="84">
        <f t="shared" si="10"/>
        <v>0</v>
      </c>
      <c r="Q94" s="84">
        <f t="shared" si="10"/>
        <v>0</v>
      </c>
      <c r="R94" s="84">
        <f t="shared" si="10"/>
        <v>0</v>
      </c>
      <c r="S94" s="83">
        <f t="shared" si="8"/>
        <v>0</v>
      </c>
      <c r="T94" s="83"/>
      <c r="U94" s="83"/>
      <c r="V94" s="83">
        <f t="shared" si="9"/>
        <v>0</v>
      </c>
      <c r="W94" s="83"/>
      <c r="X94" s="83"/>
      <c r="Y94" s="92"/>
    </row>
    <row r="95" spans="1:25" s="45" customFormat="1" ht="26.25" hidden="1" customHeight="1">
      <c r="A95" s="44" t="s">
        <v>218</v>
      </c>
      <c r="B95" s="82" t="s">
        <v>210</v>
      </c>
      <c r="C95" s="82" t="s">
        <v>202</v>
      </c>
      <c r="D95" s="82" t="s">
        <v>191</v>
      </c>
      <c r="E95" s="96" t="s">
        <v>217</v>
      </c>
      <c r="F95" s="82"/>
      <c r="G95" s="83">
        <f t="shared" si="6"/>
        <v>0</v>
      </c>
      <c r="H95" s="83"/>
      <c r="I95" s="83"/>
      <c r="J95" s="83">
        <f t="shared" si="12"/>
        <v>0</v>
      </c>
      <c r="K95" s="83"/>
      <c r="L95" s="83"/>
      <c r="M95" s="83">
        <f t="shared" si="7"/>
        <v>0</v>
      </c>
      <c r="N95" s="83"/>
      <c r="O95" s="83"/>
      <c r="P95" s="84">
        <f t="shared" si="10"/>
        <v>0</v>
      </c>
      <c r="Q95" s="84">
        <f t="shared" si="10"/>
        <v>0</v>
      </c>
      <c r="R95" s="84">
        <f t="shared" si="10"/>
        <v>0</v>
      </c>
      <c r="S95" s="83">
        <f t="shared" si="8"/>
        <v>0</v>
      </c>
      <c r="T95" s="83"/>
      <c r="U95" s="83"/>
      <c r="V95" s="83">
        <f t="shared" si="9"/>
        <v>0</v>
      </c>
      <c r="W95" s="83"/>
      <c r="X95" s="83"/>
      <c r="Y95" s="92"/>
    </row>
    <row r="96" spans="1:25" ht="12.75" hidden="1" customHeight="1">
      <c r="A96" s="52"/>
      <c r="B96" s="86"/>
      <c r="C96" s="86"/>
      <c r="D96" s="86"/>
      <c r="E96" s="93" t="s">
        <v>5</v>
      </c>
      <c r="F96" s="86"/>
      <c r="G96" s="83">
        <f t="shared" si="6"/>
        <v>0</v>
      </c>
      <c r="H96" s="83"/>
      <c r="I96" s="83"/>
      <c r="J96" s="83">
        <f t="shared" si="12"/>
        <v>0</v>
      </c>
      <c r="K96" s="83"/>
      <c r="L96" s="83"/>
      <c r="M96" s="83">
        <f t="shared" si="7"/>
        <v>0</v>
      </c>
      <c r="N96" s="83"/>
      <c r="O96" s="83"/>
      <c r="P96" s="84">
        <f t="shared" si="10"/>
        <v>0</v>
      </c>
      <c r="Q96" s="84">
        <f t="shared" si="10"/>
        <v>0</v>
      </c>
      <c r="R96" s="84">
        <f t="shared" si="10"/>
        <v>0</v>
      </c>
      <c r="S96" s="83">
        <f t="shared" si="8"/>
        <v>0</v>
      </c>
      <c r="T96" s="83"/>
      <c r="U96" s="83"/>
      <c r="V96" s="83">
        <f t="shared" si="9"/>
        <v>0</v>
      </c>
      <c r="W96" s="83"/>
      <c r="X96" s="83"/>
      <c r="Y96" s="92"/>
    </row>
    <row r="97" spans="1:25" s="45" customFormat="1" ht="40.5" hidden="1" customHeight="1">
      <c r="A97" s="41"/>
      <c r="B97" s="82"/>
      <c r="C97" s="82"/>
      <c r="D97" s="82"/>
      <c r="E97" s="94" t="s">
        <v>430</v>
      </c>
      <c r="F97" s="97"/>
      <c r="G97" s="83">
        <f t="shared" si="6"/>
        <v>0</v>
      </c>
      <c r="H97" s="95"/>
      <c r="I97" s="95"/>
      <c r="J97" s="83">
        <f t="shared" si="12"/>
        <v>0</v>
      </c>
      <c r="K97" s="95"/>
      <c r="L97" s="95"/>
      <c r="M97" s="83">
        <f t="shared" si="7"/>
        <v>0</v>
      </c>
      <c r="N97" s="95"/>
      <c r="O97" s="95"/>
      <c r="P97" s="84">
        <f t="shared" si="10"/>
        <v>0</v>
      </c>
      <c r="Q97" s="84">
        <f t="shared" si="10"/>
        <v>0</v>
      </c>
      <c r="R97" s="84">
        <f t="shared" si="10"/>
        <v>0</v>
      </c>
      <c r="S97" s="83">
        <f t="shared" si="8"/>
        <v>0</v>
      </c>
      <c r="T97" s="95"/>
      <c r="U97" s="95"/>
      <c r="V97" s="83">
        <f t="shared" si="9"/>
        <v>0</v>
      </c>
      <c r="W97" s="95"/>
      <c r="X97" s="95"/>
      <c r="Y97" s="92"/>
    </row>
    <row r="98" spans="1:25" s="45" customFormat="1" ht="18" hidden="1" customHeight="1">
      <c r="A98" s="41"/>
      <c r="B98" s="82"/>
      <c r="C98" s="82"/>
      <c r="D98" s="82"/>
      <c r="E98" s="96" t="s">
        <v>347</v>
      </c>
      <c r="F98" s="82" t="s">
        <v>348</v>
      </c>
      <c r="G98" s="83">
        <f t="shared" si="6"/>
        <v>0</v>
      </c>
      <c r="H98" s="83"/>
      <c r="I98" s="83"/>
      <c r="J98" s="83">
        <f t="shared" si="12"/>
        <v>0</v>
      </c>
      <c r="K98" s="83"/>
      <c r="L98" s="83"/>
      <c r="M98" s="83">
        <f t="shared" si="7"/>
        <v>0</v>
      </c>
      <c r="N98" s="83"/>
      <c r="O98" s="83"/>
      <c r="P98" s="84">
        <f t="shared" si="10"/>
        <v>0</v>
      </c>
      <c r="Q98" s="84">
        <f t="shared" si="10"/>
        <v>0</v>
      </c>
      <c r="R98" s="84">
        <f t="shared" si="10"/>
        <v>0</v>
      </c>
      <c r="S98" s="83">
        <f t="shared" si="8"/>
        <v>0</v>
      </c>
      <c r="T98" s="83"/>
      <c r="U98" s="83"/>
      <c r="V98" s="83">
        <f t="shared" si="9"/>
        <v>0</v>
      </c>
      <c r="W98" s="83"/>
      <c r="X98" s="83"/>
      <c r="Y98" s="92"/>
    </row>
    <row r="99" spans="1:25" s="45" customFormat="1" ht="40.5" hidden="1" customHeight="1">
      <c r="A99" s="41"/>
      <c r="B99" s="82"/>
      <c r="C99" s="82"/>
      <c r="D99" s="82"/>
      <c r="E99" s="94" t="s">
        <v>431</v>
      </c>
      <c r="F99" s="97"/>
      <c r="G99" s="83">
        <f t="shared" si="6"/>
        <v>0</v>
      </c>
      <c r="H99" s="95"/>
      <c r="I99" s="95"/>
      <c r="J99" s="83">
        <f t="shared" si="12"/>
        <v>0</v>
      </c>
      <c r="K99" s="95"/>
      <c r="L99" s="95"/>
      <c r="M99" s="83">
        <f t="shared" si="7"/>
        <v>0</v>
      </c>
      <c r="N99" s="95"/>
      <c r="O99" s="95"/>
      <c r="P99" s="84">
        <f t="shared" si="10"/>
        <v>0</v>
      </c>
      <c r="Q99" s="84">
        <f t="shared" si="10"/>
        <v>0</v>
      </c>
      <c r="R99" s="84">
        <f t="shared" si="10"/>
        <v>0</v>
      </c>
      <c r="S99" s="83">
        <f t="shared" si="8"/>
        <v>0</v>
      </c>
      <c r="T99" s="95"/>
      <c r="U99" s="95"/>
      <c r="V99" s="83">
        <f t="shared" si="9"/>
        <v>0</v>
      </c>
      <c r="W99" s="95"/>
      <c r="X99" s="95"/>
      <c r="Y99" s="92"/>
    </row>
    <row r="100" spans="1:25" ht="3.75" hidden="1" customHeight="1">
      <c r="A100" s="52"/>
      <c r="B100" s="86"/>
      <c r="C100" s="86"/>
      <c r="D100" s="86"/>
      <c r="E100" s="93" t="s">
        <v>361</v>
      </c>
      <c r="F100" s="86" t="s">
        <v>362</v>
      </c>
      <c r="G100" s="83">
        <f t="shared" si="6"/>
        <v>0</v>
      </c>
      <c r="H100" s="83"/>
      <c r="I100" s="83"/>
      <c r="J100" s="83">
        <f t="shared" si="12"/>
        <v>0</v>
      </c>
      <c r="K100" s="83"/>
      <c r="L100" s="83"/>
      <c r="M100" s="83">
        <f t="shared" si="7"/>
        <v>0</v>
      </c>
      <c r="N100" s="83"/>
      <c r="O100" s="83"/>
      <c r="P100" s="84">
        <f t="shared" si="10"/>
        <v>0</v>
      </c>
      <c r="Q100" s="84">
        <f t="shared" si="10"/>
        <v>0</v>
      </c>
      <c r="R100" s="84">
        <f t="shared" si="10"/>
        <v>0</v>
      </c>
      <c r="S100" s="83">
        <f t="shared" si="8"/>
        <v>0</v>
      </c>
      <c r="T100" s="83"/>
      <c r="U100" s="83"/>
      <c r="V100" s="83">
        <f t="shared" si="9"/>
        <v>0</v>
      </c>
      <c r="W100" s="83"/>
      <c r="X100" s="83"/>
      <c r="Y100" s="92"/>
    </row>
    <row r="101" spans="1:25" s="107" customFormat="1" ht="35.450000000000003" customHeight="1">
      <c r="A101" s="44" t="s">
        <v>219</v>
      </c>
      <c r="B101" s="82" t="s">
        <v>220</v>
      </c>
      <c r="C101" s="82" t="s">
        <v>188</v>
      </c>
      <c r="D101" s="82" t="s">
        <v>188</v>
      </c>
      <c r="E101" s="89" t="s">
        <v>221</v>
      </c>
      <c r="F101" s="106"/>
      <c r="G101" s="83">
        <f t="shared" si="6"/>
        <v>375404.2</v>
      </c>
      <c r="H101" s="91">
        <f>H103+H111+H129+H136+H145</f>
        <v>236846.1</v>
      </c>
      <c r="I101" s="91">
        <f>+I111+I129+I145</f>
        <v>138558.1</v>
      </c>
      <c r="J101" s="95">
        <f t="shared" si="12"/>
        <v>743378.7</v>
      </c>
      <c r="K101" s="91">
        <f>K103+K111+K129+K136+K145</f>
        <v>119125.7</v>
      </c>
      <c r="L101" s="91">
        <f>+L111+L129+L145</f>
        <v>624253</v>
      </c>
      <c r="M101" s="83">
        <f t="shared" si="7"/>
        <v>592500</v>
      </c>
      <c r="N101" s="91">
        <f>N103+N111+N129+N136+N145</f>
        <v>33000</v>
      </c>
      <c r="O101" s="91">
        <f>+O111+O129+O148</f>
        <v>559500</v>
      </c>
      <c r="P101" s="84">
        <f t="shared" si="10"/>
        <v>-150878.69999999995</v>
      </c>
      <c r="Q101" s="84">
        <f t="shared" si="10"/>
        <v>-86125.7</v>
      </c>
      <c r="R101" s="84">
        <f t="shared" si="10"/>
        <v>-64753</v>
      </c>
      <c r="S101" s="83">
        <f t="shared" si="8"/>
        <v>608500</v>
      </c>
      <c r="T101" s="91">
        <f>T103+T111+T129+T136+T145</f>
        <v>36500</v>
      </c>
      <c r="U101" s="91">
        <f>+U111+U129+U145</f>
        <v>572000</v>
      </c>
      <c r="V101" s="83">
        <f t="shared" si="9"/>
        <v>630000</v>
      </c>
      <c r="W101" s="91">
        <f>W103+W111+W129+W136+W145</f>
        <v>38500</v>
      </c>
      <c r="X101" s="91">
        <f>+X111+X129+X145</f>
        <v>591500</v>
      </c>
      <c r="Y101" s="92"/>
    </row>
    <row r="102" spans="1:25" ht="35.25" customHeight="1">
      <c r="A102" s="52"/>
      <c r="B102" s="86"/>
      <c r="C102" s="86"/>
      <c r="D102" s="86"/>
      <c r="E102" s="93" t="s">
        <v>5</v>
      </c>
      <c r="F102" s="86"/>
      <c r="G102" s="83">
        <f t="shared" si="6"/>
        <v>0</v>
      </c>
      <c r="H102" s="83">
        <v>0</v>
      </c>
      <c r="I102" s="83" t="s">
        <v>188</v>
      </c>
      <c r="J102" s="83">
        <f t="shared" si="12"/>
        <v>0</v>
      </c>
      <c r="K102" s="83">
        <v>0</v>
      </c>
      <c r="L102" s="83" t="s">
        <v>188</v>
      </c>
      <c r="M102" s="83">
        <f t="shared" si="7"/>
        <v>0</v>
      </c>
      <c r="N102" s="83">
        <v>0</v>
      </c>
      <c r="O102" s="83" t="s">
        <v>188</v>
      </c>
      <c r="P102" s="84">
        <f t="shared" si="10"/>
        <v>0</v>
      </c>
      <c r="Q102" s="84">
        <f t="shared" si="10"/>
        <v>0</v>
      </c>
      <c r="R102" s="84">
        <f t="shared" si="10"/>
        <v>0</v>
      </c>
      <c r="S102" s="83">
        <f t="shared" si="8"/>
        <v>0</v>
      </c>
      <c r="T102" s="83">
        <v>0</v>
      </c>
      <c r="U102" s="83" t="s">
        <v>188</v>
      </c>
      <c r="V102" s="83">
        <f t="shared" si="9"/>
        <v>0</v>
      </c>
      <c r="W102" s="83">
        <v>0</v>
      </c>
      <c r="X102" s="83" t="s">
        <v>188</v>
      </c>
      <c r="Y102" s="92"/>
    </row>
    <row r="103" spans="1:25" s="45" customFormat="1" ht="35.25" hidden="1" customHeight="1">
      <c r="A103" s="44" t="s">
        <v>222</v>
      </c>
      <c r="B103" s="82" t="s">
        <v>220</v>
      </c>
      <c r="C103" s="82" t="s">
        <v>191</v>
      </c>
      <c r="D103" s="82" t="s">
        <v>188</v>
      </c>
      <c r="E103" s="94" t="s">
        <v>223</v>
      </c>
      <c r="F103" s="90"/>
      <c r="G103" s="83">
        <f t="shared" si="6"/>
        <v>0</v>
      </c>
      <c r="H103" s="91">
        <f>H105</f>
        <v>0</v>
      </c>
      <c r="I103" s="91">
        <f>I105</f>
        <v>0</v>
      </c>
      <c r="J103" s="83">
        <f t="shared" si="12"/>
        <v>0</v>
      </c>
      <c r="K103" s="91">
        <f>K105</f>
        <v>0</v>
      </c>
      <c r="L103" s="91">
        <f>L105</f>
        <v>0</v>
      </c>
      <c r="M103" s="83">
        <f t="shared" si="7"/>
        <v>0</v>
      </c>
      <c r="N103" s="91">
        <f>N105</f>
        <v>0</v>
      </c>
      <c r="O103" s="91">
        <f>O105</f>
        <v>0</v>
      </c>
      <c r="P103" s="84">
        <f t="shared" si="10"/>
        <v>0</v>
      </c>
      <c r="Q103" s="84">
        <f t="shared" si="10"/>
        <v>0</v>
      </c>
      <c r="R103" s="84">
        <f t="shared" si="10"/>
        <v>0</v>
      </c>
      <c r="S103" s="83">
        <f t="shared" si="8"/>
        <v>0</v>
      </c>
      <c r="T103" s="91">
        <f>T105</f>
        <v>0</v>
      </c>
      <c r="U103" s="91">
        <f>U105</f>
        <v>0</v>
      </c>
      <c r="V103" s="83">
        <f t="shared" si="9"/>
        <v>0</v>
      </c>
      <c r="W103" s="91">
        <f>W105</f>
        <v>0</v>
      </c>
      <c r="X103" s="91">
        <f>X105</f>
        <v>0</v>
      </c>
      <c r="Y103" s="92"/>
    </row>
    <row r="104" spans="1:25" ht="35.25" hidden="1" customHeight="1">
      <c r="A104" s="52"/>
      <c r="B104" s="86"/>
      <c r="C104" s="86"/>
      <c r="D104" s="86"/>
      <c r="E104" s="93" t="s">
        <v>193</v>
      </c>
      <c r="F104" s="86"/>
      <c r="G104" s="83">
        <f t="shared" si="6"/>
        <v>0</v>
      </c>
      <c r="H104" s="83"/>
      <c r="I104" s="83"/>
      <c r="J104" s="83">
        <f t="shared" si="12"/>
        <v>0</v>
      </c>
      <c r="K104" s="83"/>
      <c r="L104" s="83"/>
      <c r="M104" s="83">
        <f t="shared" si="7"/>
        <v>0</v>
      </c>
      <c r="N104" s="83"/>
      <c r="O104" s="83"/>
      <c r="P104" s="84">
        <f t="shared" si="10"/>
        <v>0</v>
      </c>
      <c r="Q104" s="84">
        <f t="shared" si="10"/>
        <v>0</v>
      </c>
      <c r="R104" s="84">
        <f t="shared" si="10"/>
        <v>0</v>
      </c>
      <c r="S104" s="83">
        <f t="shared" si="8"/>
        <v>0</v>
      </c>
      <c r="T104" s="83"/>
      <c r="U104" s="83"/>
      <c r="V104" s="83">
        <f t="shared" si="9"/>
        <v>0</v>
      </c>
      <c r="W104" s="83"/>
      <c r="X104" s="83"/>
      <c r="Y104" s="92"/>
    </row>
    <row r="105" spans="1:25" ht="35.25" hidden="1" customHeight="1">
      <c r="A105" s="85" t="s">
        <v>224</v>
      </c>
      <c r="B105" s="86" t="s">
        <v>220</v>
      </c>
      <c r="C105" s="86" t="s">
        <v>191</v>
      </c>
      <c r="D105" s="86" t="s">
        <v>191</v>
      </c>
      <c r="E105" s="93" t="s">
        <v>225</v>
      </c>
      <c r="F105" s="86"/>
      <c r="G105" s="83">
        <f t="shared" si="6"/>
        <v>0</v>
      </c>
      <c r="H105" s="83"/>
      <c r="I105" s="83"/>
      <c r="J105" s="83">
        <f t="shared" si="12"/>
        <v>0</v>
      </c>
      <c r="K105" s="83"/>
      <c r="L105" s="83"/>
      <c r="M105" s="83">
        <f t="shared" si="7"/>
        <v>0</v>
      </c>
      <c r="N105" s="83"/>
      <c r="O105" s="83"/>
      <c r="P105" s="84">
        <f t="shared" si="10"/>
        <v>0</v>
      </c>
      <c r="Q105" s="84">
        <f t="shared" si="10"/>
        <v>0</v>
      </c>
      <c r="R105" s="84">
        <f t="shared" si="10"/>
        <v>0</v>
      </c>
      <c r="S105" s="83">
        <f t="shared" si="8"/>
        <v>0</v>
      </c>
      <c r="T105" s="83"/>
      <c r="U105" s="83"/>
      <c r="V105" s="83">
        <f t="shared" si="9"/>
        <v>0</v>
      </c>
      <c r="W105" s="83"/>
      <c r="X105" s="83"/>
      <c r="Y105" s="92"/>
    </row>
    <row r="106" spans="1:25" ht="15.75" hidden="1" customHeight="1">
      <c r="A106" s="52"/>
      <c r="B106" s="86"/>
      <c r="C106" s="86"/>
      <c r="D106" s="86"/>
      <c r="E106" s="93" t="s">
        <v>5</v>
      </c>
      <c r="F106" s="86"/>
      <c r="G106" s="83">
        <f t="shared" si="6"/>
        <v>0</v>
      </c>
      <c r="H106" s="83"/>
      <c r="I106" s="83"/>
      <c r="J106" s="83">
        <f t="shared" si="12"/>
        <v>0</v>
      </c>
      <c r="K106" s="83"/>
      <c r="L106" s="83"/>
      <c r="M106" s="83">
        <f t="shared" si="7"/>
        <v>0</v>
      </c>
      <c r="N106" s="83"/>
      <c r="O106" s="83"/>
      <c r="P106" s="84">
        <f t="shared" si="10"/>
        <v>0</v>
      </c>
      <c r="Q106" s="84">
        <f t="shared" si="10"/>
        <v>0</v>
      </c>
      <c r="R106" s="84">
        <f t="shared" si="10"/>
        <v>0</v>
      </c>
      <c r="S106" s="83">
        <f t="shared" si="8"/>
        <v>0</v>
      </c>
      <c r="T106" s="83"/>
      <c r="U106" s="83"/>
      <c r="V106" s="83">
        <f t="shared" si="9"/>
        <v>0</v>
      </c>
      <c r="W106" s="83"/>
      <c r="X106" s="83"/>
      <c r="Y106" s="92"/>
    </row>
    <row r="107" spans="1:25" s="45" customFormat="1" ht="35.25" hidden="1" customHeight="1">
      <c r="A107" s="41"/>
      <c r="B107" s="82"/>
      <c r="C107" s="82"/>
      <c r="D107" s="82"/>
      <c r="E107" s="94" t="s">
        <v>432</v>
      </c>
      <c r="F107" s="97"/>
      <c r="G107" s="83">
        <f t="shared" si="6"/>
        <v>0</v>
      </c>
      <c r="H107" s="95"/>
      <c r="I107" s="95"/>
      <c r="J107" s="83">
        <f t="shared" si="12"/>
        <v>0</v>
      </c>
      <c r="K107" s="95"/>
      <c r="L107" s="95"/>
      <c r="M107" s="83">
        <f t="shared" si="7"/>
        <v>0</v>
      </c>
      <c r="N107" s="95"/>
      <c r="O107" s="95"/>
      <c r="P107" s="84">
        <f t="shared" si="10"/>
        <v>0</v>
      </c>
      <c r="Q107" s="84">
        <f t="shared" si="10"/>
        <v>0</v>
      </c>
      <c r="R107" s="84">
        <f t="shared" si="10"/>
        <v>0</v>
      </c>
      <c r="S107" s="83">
        <f t="shared" si="8"/>
        <v>0</v>
      </c>
      <c r="T107" s="95"/>
      <c r="U107" s="95"/>
      <c r="V107" s="83">
        <f t="shared" si="9"/>
        <v>0</v>
      </c>
      <c r="W107" s="95"/>
      <c r="X107" s="95"/>
      <c r="Y107" s="92"/>
    </row>
    <row r="108" spans="1:25" s="45" customFormat="1" ht="21" hidden="1" customHeight="1">
      <c r="A108" s="41"/>
      <c r="B108" s="82"/>
      <c r="C108" s="82"/>
      <c r="D108" s="82"/>
      <c r="E108" s="96" t="s">
        <v>347</v>
      </c>
      <c r="F108" s="82" t="s">
        <v>348</v>
      </c>
      <c r="G108" s="83">
        <f t="shared" si="6"/>
        <v>0</v>
      </c>
      <c r="H108" s="83"/>
      <c r="I108" s="83"/>
      <c r="J108" s="83">
        <f t="shared" si="12"/>
        <v>0</v>
      </c>
      <c r="K108" s="83"/>
      <c r="L108" s="83"/>
      <c r="M108" s="83">
        <f t="shared" si="7"/>
        <v>0</v>
      </c>
      <c r="N108" s="83"/>
      <c r="O108" s="83"/>
      <c r="P108" s="84">
        <f t="shared" si="10"/>
        <v>0</v>
      </c>
      <c r="Q108" s="84">
        <f t="shared" si="10"/>
        <v>0</v>
      </c>
      <c r="R108" s="84">
        <f t="shared" si="10"/>
        <v>0</v>
      </c>
      <c r="S108" s="83">
        <f t="shared" si="8"/>
        <v>0</v>
      </c>
      <c r="T108" s="83"/>
      <c r="U108" s="83"/>
      <c r="V108" s="83">
        <f t="shared" si="9"/>
        <v>0</v>
      </c>
      <c r="W108" s="83"/>
      <c r="X108" s="83"/>
      <c r="Y108" s="92"/>
    </row>
    <row r="109" spans="1:25" s="45" customFormat="1" ht="35.25" hidden="1" customHeight="1">
      <c r="A109" s="41"/>
      <c r="B109" s="82"/>
      <c r="C109" s="82"/>
      <c r="D109" s="82"/>
      <c r="E109" s="94" t="s">
        <v>433</v>
      </c>
      <c r="F109" s="97"/>
      <c r="G109" s="83">
        <f t="shared" si="6"/>
        <v>0</v>
      </c>
      <c r="H109" s="95"/>
      <c r="I109" s="95"/>
      <c r="J109" s="83">
        <f t="shared" si="12"/>
        <v>0</v>
      </c>
      <c r="K109" s="95"/>
      <c r="L109" s="95"/>
      <c r="M109" s="83">
        <f t="shared" si="7"/>
        <v>0</v>
      </c>
      <c r="N109" s="95"/>
      <c r="O109" s="95"/>
      <c r="P109" s="84">
        <f t="shared" si="10"/>
        <v>0</v>
      </c>
      <c r="Q109" s="84">
        <f t="shared" si="10"/>
        <v>0</v>
      </c>
      <c r="R109" s="84">
        <f t="shared" si="10"/>
        <v>0</v>
      </c>
      <c r="S109" s="83">
        <f t="shared" si="8"/>
        <v>0</v>
      </c>
      <c r="T109" s="95"/>
      <c r="U109" s="95"/>
      <c r="V109" s="83">
        <f t="shared" si="9"/>
        <v>0</v>
      </c>
      <c r="W109" s="95"/>
      <c r="X109" s="95"/>
      <c r="Y109" s="92"/>
    </row>
    <row r="110" spans="1:25" s="45" customFormat="1" ht="15.75" hidden="1" customHeight="1">
      <c r="A110" s="41"/>
      <c r="B110" s="82"/>
      <c r="C110" s="82"/>
      <c r="D110" s="82"/>
      <c r="E110" s="96" t="s">
        <v>347</v>
      </c>
      <c r="F110" s="82" t="s">
        <v>348</v>
      </c>
      <c r="G110" s="83">
        <f t="shared" si="6"/>
        <v>0</v>
      </c>
      <c r="H110" s="83"/>
      <c r="I110" s="83"/>
      <c r="J110" s="83">
        <f t="shared" si="12"/>
        <v>0</v>
      </c>
      <c r="K110" s="83"/>
      <c r="L110" s="83"/>
      <c r="M110" s="83">
        <f t="shared" si="7"/>
        <v>0</v>
      </c>
      <c r="N110" s="83"/>
      <c r="O110" s="83"/>
      <c r="P110" s="84">
        <f t="shared" si="10"/>
        <v>0</v>
      </c>
      <c r="Q110" s="84">
        <f t="shared" si="10"/>
        <v>0</v>
      </c>
      <c r="R110" s="84">
        <f t="shared" si="10"/>
        <v>0</v>
      </c>
      <c r="S110" s="83">
        <f t="shared" si="8"/>
        <v>0</v>
      </c>
      <c r="T110" s="83"/>
      <c r="U110" s="83"/>
      <c r="V110" s="83">
        <f t="shared" si="9"/>
        <v>0</v>
      </c>
      <c r="W110" s="83"/>
      <c r="X110" s="83"/>
      <c r="Y110" s="92"/>
    </row>
    <row r="111" spans="1:25" s="45" customFormat="1" ht="25.5" customHeight="1">
      <c r="A111" s="44" t="s">
        <v>226</v>
      </c>
      <c r="B111" s="82" t="s">
        <v>220</v>
      </c>
      <c r="C111" s="82" t="s">
        <v>213</v>
      </c>
      <c r="D111" s="82" t="s">
        <v>188</v>
      </c>
      <c r="E111" s="94" t="s">
        <v>227</v>
      </c>
      <c r="F111" s="90"/>
      <c r="G111" s="83">
        <f t="shared" si="6"/>
        <v>238076.1</v>
      </c>
      <c r="H111" s="91">
        <f>+H113</f>
        <v>236646.1</v>
      </c>
      <c r="I111" s="91">
        <f>+I113</f>
        <v>1430</v>
      </c>
      <c r="J111" s="95">
        <f t="shared" si="12"/>
        <v>121125.7</v>
      </c>
      <c r="K111" s="91">
        <f>+K113+K124</f>
        <v>118125.7</v>
      </c>
      <c r="L111" s="91">
        <f>+L113+L124</f>
        <v>3000</v>
      </c>
      <c r="M111" s="83">
        <f>+N111+O111</f>
        <v>336500</v>
      </c>
      <c r="N111" s="91">
        <f>+N113+N124</f>
        <v>32000</v>
      </c>
      <c r="O111" s="91">
        <f>+O113+O124</f>
        <v>304500</v>
      </c>
      <c r="P111" s="84">
        <f t="shared" si="10"/>
        <v>215374.3</v>
      </c>
      <c r="Q111" s="84">
        <f t="shared" si="10"/>
        <v>-86125.7</v>
      </c>
      <c r="R111" s="84">
        <f t="shared" si="10"/>
        <v>301500</v>
      </c>
      <c r="S111" s="83">
        <f t="shared" si="8"/>
        <v>340000</v>
      </c>
      <c r="T111" s="91">
        <f>+T113+T124</f>
        <v>35000</v>
      </c>
      <c r="U111" s="91">
        <f>+U113+U124</f>
        <v>305000</v>
      </c>
      <c r="V111" s="91">
        <f>+V113+V124</f>
        <v>341000</v>
      </c>
      <c r="W111" s="91">
        <f>+W113+W124</f>
        <v>37000</v>
      </c>
      <c r="X111" s="91">
        <f>+X113+X124</f>
        <v>305000</v>
      </c>
      <c r="Y111" s="92"/>
    </row>
    <row r="112" spans="1:25" ht="12.75" customHeight="1">
      <c r="A112" s="52"/>
      <c r="B112" s="86"/>
      <c r="C112" s="86"/>
      <c r="D112" s="86"/>
      <c r="E112" s="93" t="s">
        <v>193</v>
      </c>
      <c r="F112" s="86"/>
      <c r="G112" s="83">
        <f t="shared" si="6"/>
        <v>0</v>
      </c>
      <c r="H112" s="83"/>
      <c r="I112" s="83"/>
      <c r="J112" s="83">
        <f t="shared" si="12"/>
        <v>0</v>
      </c>
      <c r="K112" s="83"/>
      <c r="L112" s="83"/>
      <c r="M112" s="83">
        <f t="shared" si="7"/>
        <v>0</v>
      </c>
      <c r="N112" s="83"/>
      <c r="O112" s="83"/>
      <c r="P112" s="84">
        <f t="shared" si="10"/>
        <v>0</v>
      </c>
      <c r="Q112" s="84">
        <f t="shared" si="10"/>
        <v>0</v>
      </c>
      <c r="R112" s="84">
        <f t="shared" si="10"/>
        <v>0</v>
      </c>
      <c r="S112" s="83">
        <f t="shared" si="8"/>
        <v>0</v>
      </c>
      <c r="T112" s="83"/>
      <c r="U112" s="83"/>
      <c r="V112" s="83">
        <f t="shared" si="9"/>
        <v>0</v>
      </c>
      <c r="W112" s="83"/>
      <c r="X112" s="83"/>
      <c r="Y112" s="92"/>
    </row>
    <row r="113" spans="1:25" s="111" customFormat="1" ht="12.75" customHeight="1">
      <c r="A113" s="46">
        <v>2421</v>
      </c>
      <c r="B113" s="108">
        <v>4</v>
      </c>
      <c r="C113" s="108">
        <v>2</v>
      </c>
      <c r="D113" s="108">
        <v>1</v>
      </c>
      <c r="E113" s="109" t="s">
        <v>464</v>
      </c>
      <c r="F113" s="108"/>
      <c r="G113" s="83">
        <f t="shared" si="6"/>
        <v>238076.1</v>
      </c>
      <c r="H113" s="95">
        <f>SUM(H114:H123)</f>
        <v>236646.1</v>
      </c>
      <c r="I113" s="95">
        <f>SUM(I114:I123)</f>
        <v>1430</v>
      </c>
      <c r="J113" s="83">
        <f t="shared" si="12"/>
        <v>121125.7</v>
      </c>
      <c r="K113" s="95">
        <f>SUM(K114:K123)</f>
        <v>118125.7</v>
      </c>
      <c r="L113" s="95">
        <f>SUM(L114:L123)</f>
        <v>3000</v>
      </c>
      <c r="M113" s="83">
        <f>+N113+O113</f>
        <v>36500</v>
      </c>
      <c r="N113" s="95">
        <f>SUM(N114:N123)</f>
        <v>32000</v>
      </c>
      <c r="O113" s="95">
        <f>SUM(O114:O123)</f>
        <v>4500</v>
      </c>
      <c r="P113" s="84">
        <f>+M113-J113</f>
        <v>-84625.7</v>
      </c>
      <c r="Q113" s="84">
        <f t="shared" si="10"/>
        <v>-86125.7</v>
      </c>
      <c r="R113" s="84">
        <f t="shared" si="10"/>
        <v>1500</v>
      </c>
      <c r="S113" s="83">
        <f t="shared" si="8"/>
        <v>39000</v>
      </c>
      <c r="T113" s="95">
        <f>SUM(T114:T123)</f>
        <v>34000</v>
      </c>
      <c r="U113" s="95">
        <f>SUM(U114:U123)</f>
        <v>5000</v>
      </c>
      <c r="V113" s="83">
        <f t="shared" si="9"/>
        <v>41000</v>
      </c>
      <c r="W113" s="95">
        <f>SUM(W114:W123)</f>
        <v>36000</v>
      </c>
      <c r="X113" s="95">
        <f>SUM(X114:X123)</f>
        <v>5000</v>
      </c>
      <c r="Y113" s="110"/>
    </row>
    <row r="114" spans="1:25" ht="12.75" customHeight="1">
      <c r="A114" s="52"/>
      <c r="B114" s="86"/>
      <c r="C114" s="86"/>
      <c r="D114" s="86"/>
      <c r="E114" s="98" t="s">
        <v>465</v>
      </c>
      <c r="F114" s="86">
        <v>4111</v>
      </c>
      <c r="G114" s="83">
        <f t="shared" si="6"/>
        <v>0</v>
      </c>
      <c r="H114" s="83"/>
      <c r="I114" s="83"/>
      <c r="J114" s="83">
        <f t="shared" si="12"/>
        <v>0</v>
      </c>
      <c r="K114" s="83"/>
      <c r="L114" s="83"/>
      <c r="M114" s="83">
        <f t="shared" si="7"/>
        <v>0</v>
      </c>
      <c r="N114" s="83"/>
      <c r="O114" s="83"/>
      <c r="P114" s="84">
        <f t="shared" si="10"/>
        <v>0</v>
      </c>
      <c r="Q114" s="84">
        <f t="shared" si="10"/>
        <v>0</v>
      </c>
      <c r="R114" s="84">
        <f t="shared" si="10"/>
        <v>0</v>
      </c>
      <c r="S114" s="83">
        <f t="shared" si="8"/>
        <v>0</v>
      </c>
      <c r="T114" s="83"/>
      <c r="U114" s="83"/>
      <c r="V114" s="83">
        <f t="shared" si="9"/>
        <v>0</v>
      </c>
      <c r="W114" s="83"/>
      <c r="X114" s="83"/>
      <c r="Y114" s="92"/>
    </row>
    <row r="115" spans="1:25" ht="16.5" customHeight="1">
      <c r="A115" s="52"/>
      <c r="B115" s="86"/>
      <c r="C115" s="86"/>
      <c r="D115" s="86"/>
      <c r="E115" s="98" t="s">
        <v>466</v>
      </c>
      <c r="F115" s="86" t="s">
        <v>348</v>
      </c>
      <c r="G115" s="83">
        <f t="shared" si="6"/>
        <v>5105.8</v>
      </c>
      <c r="H115" s="83">
        <v>5105.8</v>
      </c>
      <c r="I115" s="83"/>
      <c r="J115" s="83">
        <f t="shared" ref="J115:J120" si="13">+K115+L115</f>
        <v>8000</v>
      </c>
      <c r="K115" s="83">
        <v>8000</v>
      </c>
      <c r="L115" s="83"/>
      <c r="M115" s="83">
        <f t="shared" si="7"/>
        <v>8000</v>
      </c>
      <c r="N115" s="83">
        <v>8000</v>
      </c>
      <c r="O115" s="83"/>
      <c r="P115" s="84">
        <f t="shared" si="10"/>
        <v>0</v>
      </c>
      <c r="Q115" s="84">
        <f t="shared" ref="Q115:R120" si="14">+N115-K115</f>
        <v>0</v>
      </c>
      <c r="R115" s="84">
        <f t="shared" si="14"/>
        <v>0</v>
      </c>
      <c r="S115" s="83">
        <f t="shared" si="8"/>
        <v>9000</v>
      </c>
      <c r="T115" s="83">
        <v>9000</v>
      </c>
      <c r="U115" s="83"/>
      <c r="V115" s="83">
        <f t="shared" si="9"/>
        <v>10000</v>
      </c>
      <c r="W115" s="83">
        <v>10000</v>
      </c>
      <c r="X115" s="83"/>
      <c r="Y115" s="56"/>
    </row>
    <row r="116" spans="1:25" ht="12.75" customHeight="1">
      <c r="A116" s="52"/>
      <c r="B116" s="86"/>
      <c r="C116" s="86"/>
      <c r="D116" s="86"/>
      <c r="E116" s="98" t="s">
        <v>449</v>
      </c>
      <c r="F116" s="86" t="s">
        <v>349</v>
      </c>
      <c r="G116" s="83">
        <f t="shared" si="6"/>
        <v>4738.8</v>
      </c>
      <c r="H116" s="83">
        <v>4738.8</v>
      </c>
      <c r="I116" s="83"/>
      <c r="J116" s="83">
        <f t="shared" si="13"/>
        <v>5200</v>
      </c>
      <c r="K116" s="83">
        <v>5200</v>
      </c>
      <c r="L116" s="83"/>
      <c r="M116" s="83">
        <f t="shared" si="7"/>
        <v>5500</v>
      </c>
      <c r="N116" s="83">
        <v>5500</v>
      </c>
      <c r="O116" s="83"/>
      <c r="P116" s="84">
        <f t="shared" si="10"/>
        <v>300</v>
      </c>
      <c r="Q116" s="84">
        <f t="shared" si="14"/>
        <v>300</v>
      </c>
      <c r="R116" s="84">
        <f t="shared" si="14"/>
        <v>0</v>
      </c>
      <c r="S116" s="83">
        <f t="shared" si="8"/>
        <v>5500</v>
      </c>
      <c r="T116" s="83">
        <v>5500</v>
      </c>
      <c r="U116" s="83"/>
      <c r="V116" s="83">
        <f t="shared" si="9"/>
        <v>5500</v>
      </c>
      <c r="W116" s="83">
        <v>5500</v>
      </c>
      <c r="X116" s="83"/>
      <c r="Y116" s="182" t="s">
        <v>559</v>
      </c>
    </row>
    <row r="117" spans="1:25" ht="12.75" customHeight="1">
      <c r="A117" s="52"/>
      <c r="B117" s="86"/>
      <c r="C117" s="86"/>
      <c r="D117" s="86"/>
      <c r="E117" s="98" t="s">
        <v>450</v>
      </c>
      <c r="F117" s="86" t="s">
        <v>351</v>
      </c>
      <c r="G117" s="83">
        <f t="shared" si="6"/>
        <v>0</v>
      </c>
      <c r="H117" s="83"/>
      <c r="I117" s="83"/>
      <c r="J117" s="83">
        <f t="shared" si="13"/>
        <v>200</v>
      </c>
      <c r="K117" s="83">
        <v>200</v>
      </c>
      <c r="L117" s="83"/>
      <c r="M117" s="83">
        <f t="shared" si="7"/>
        <v>500</v>
      </c>
      <c r="N117" s="83">
        <v>500</v>
      </c>
      <c r="O117" s="83"/>
      <c r="P117" s="84">
        <f t="shared" si="10"/>
        <v>300</v>
      </c>
      <c r="Q117" s="84">
        <f t="shared" si="14"/>
        <v>300</v>
      </c>
      <c r="R117" s="84">
        <f t="shared" si="14"/>
        <v>0</v>
      </c>
      <c r="S117" s="83">
        <f t="shared" si="8"/>
        <v>500</v>
      </c>
      <c r="T117" s="83">
        <v>500</v>
      </c>
      <c r="U117" s="83"/>
      <c r="V117" s="83">
        <f t="shared" si="9"/>
        <v>500</v>
      </c>
      <c r="W117" s="83">
        <v>500</v>
      </c>
      <c r="X117" s="83"/>
      <c r="Y117" s="186"/>
    </row>
    <row r="118" spans="1:25" ht="12.75" customHeight="1">
      <c r="A118" s="52"/>
      <c r="B118" s="86"/>
      <c r="C118" s="86"/>
      <c r="D118" s="86"/>
      <c r="E118" s="98" t="s">
        <v>467</v>
      </c>
      <c r="F118" s="86" t="s">
        <v>355</v>
      </c>
      <c r="G118" s="83">
        <f t="shared" si="6"/>
        <v>14130</v>
      </c>
      <c r="H118" s="83">
        <v>14130</v>
      </c>
      <c r="I118" s="83"/>
      <c r="J118" s="83">
        <f t="shared" si="13"/>
        <v>13000</v>
      </c>
      <c r="K118" s="83">
        <v>13000</v>
      </c>
      <c r="L118" s="83"/>
      <c r="M118" s="83">
        <f t="shared" si="7"/>
        <v>15000</v>
      </c>
      <c r="N118" s="83">
        <v>15000</v>
      </c>
      <c r="O118" s="83"/>
      <c r="P118" s="84">
        <f t="shared" si="10"/>
        <v>2000</v>
      </c>
      <c r="Q118" s="84">
        <f t="shared" si="14"/>
        <v>2000</v>
      </c>
      <c r="R118" s="84">
        <f t="shared" si="14"/>
        <v>0</v>
      </c>
      <c r="S118" s="83">
        <f t="shared" si="8"/>
        <v>16000</v>
      </c>
      <c r="T118" s="83">
        <v>16000</v>
      </c>
      <c r="U118" s="83"/>
      <c r="V118" s="83">
        <f t="shared" si="9"/>
        <v>17000</v>
      </c>
      <c r="W118" s="83">
        <v>17000</v>
      </c>
      <c r="X118" s="83"/>
      <c r="Y118" s="183"/>
    </row>
    <row r="119" spans="1:25" ht="12.75" customHeight="1">
      <c r="A119" s="52"/>
      <c r="B119" s="86"/>
      <c r="C119" s="86"/>
      <c r="D119" s="86"/>
      <c r="E119" s="98" t="s">
        <v>453</v>
      </c>
      <c r="F119" s="86" t="s">
        <v>360</v>
      </c>
      <c r="G119" s="83">
        <f t="shared" si="6"/>
        <v>480</v>
      </c>
      <c r="H119" s="83">
        <v>480</v>
      </c>
      <c r="I119" s="83"/>
      <c r="J119" s="83">
        <f t="shared" si="13"/>
        <v>3000</v>
      </c>
      <c r="K119" s="83">
        <v>3000</v>
      </c>
      <c r="L119" s="83"/>
      <c r="M119" s="83">
        <f t="shared" si="7"/>
        <v>3000</v>
      </c>
      <c r="N119" s="83">
        <v>3000</v>
      </c>
      <c r="O119" s="83"/>
      <c r="P119" s="84">
        <f t="shared" si="10"/>
        <v>0</v>
      </c>
      <c r="Q119" s="84">
        <f t="shared" si="14"/>
        <v>0</v>
      </c>
      <c r="R119" s="84">
        <f t="shared" si="14"/>
        <v>0</v>
      </c>
      <c r="S119" s="83">
        <f t="shared" si="8"/>
        <v>3000</v>
      </c>
      <c r="T119" s="83">
        <v>3000</v>
      </c>
      <c r="U119" s="83"/>
      <c r="V119" s="83">
        <f t="shared" si="9"/>
        <v>3000</v>
      </c>
      <c r="W119" s="83">
        <v>3000</v>
      </c>
      <c r="X119" s="83"/>
      <c r="Y119" s="99"/>
    </row>
    <row r="120" spans="1:25" ht="66" customHeight="1">
      <c r="A120" s="52"/>
      <c r="B120" s="86"/>
      <c r="C120" s="86"/>
      <c r="D120" s="86"/>
      <c r="E120" s="98" t="s">
        <v>510</v>
      </c>
      <c r="F120" s="86" t="s">
        <v>365</v>
      </c>
      <c r="G120" s="83">
        <f t="shared" si="6"/>
        <v>212191.5</v>
      </c>
      <c r="H120" s="83">
        <v>212191.5</v>
      </c>
      <c r="I120" s="83"/>
      <c r="J120" s="83">
        <f t="shared" si="13"/>
        <v>88725.7</v>
      </c>
      <c r="K120" s="83">
        <v>88725.7</v>
      </c>
      <c r="L120" s="83"/>
      <c r="M120" s="83">
        <f t="shared" si="7"/>
        <v>0</v>
      </c>
      <c r="N120" s="83"/>
      <c r="O120" s="83"/>
      <c r="P120" s="84">
        <f t="shared" si="10"/>
        <v>-88725.7</v>
      </c>
      <c r="Q120" s="84">
        <f t="shared" si="14"/>
        <v>-88725.7</v>
      </c>
      <c r="R120" s="84">
        <f t="shared" si="14"/>
        <v>0</v>
      </c>
      <c r="S120" s="83">
        <f t="shared" si="8"/>
        <v>0</v>
      </c>
      <c r="T120" s="83"/>
      <c r="U120" s="83"/>
      <c r="V120" s="83">
        <f t="shared" si="9"/>
        <v>0</v>
      </c>
      <c r="W120" s="83"/>
      <c r="X120" s="83"/>
      <c r="Y120" s="92" t="s">
        <v>558</v>
      </c>
    </row>
    <row r="121" spans="1:25" ht="12.75" customHeight="1">
      <c r="A121" s="52"/>
      <c r="B121" s="86"/>
      <c r="C121" s="86"/>
      <c r="D121" s="86"/>
      <c r="E121" s="98" t="s">
        <v>468</v>
      </c>
      <c r="F121" s="86" t="s">
        <v>378</v>
      </c>
      <c r="G121" s="83">
        <f t="shared" si="6"/>
        <v>460</v>
      </c>
      <c r="H121" s="83"/>
      <c r="I121" s="83">
        <v>460</v>
      </c>
      <c r="J121" s="83">
        <f t="shared" si="12"/>
        <v>0</v>
      </c>
      <c r="K121" s="83"/>
      <c r="L121" s="83"/>
      <c r="M121" s="83">
        <f t="shared" si="7"/>
        <v>0</v>
      </c>
      <c r="N121" s="83"/>
      <c r="O121" s="83"/>
      <c r="P121" s="84">
        <f t="shared" si="10"/>
        <v>0</v>
      </c>
      <c r="Q121" s="84">
        <f t="shared" si="10"/>
        <v>0</v>
      </c>
      <c r="R121" s="84">
        <f t="shared" si="10"/>
        <v>0</v>
      </c>
      <c r="S121" s="83">
        <f t="shared" si="8"/>
        <v>0</v>
      </c>
      <c r="T121" s="83"/>
      <c r="U121" s="83"/>
      <c r="V121" s="83">
        <f t="shared" si="9"/>
        <v>0</v>
      </c>
      <c r="W121" s="83"/>
      <c r="X121" s="83"/>
      <c r="Y121" s="92"/>
    </row>
    <row r="122" spans="1:25" ht="12.75" customHeight="1">
      <c r="A122" s="52"/>
      <c r="B122" s="86"/>
      <c r="C122" s="86"/>
      <c r="D122" s="86"/>
      <c r="E122" s="98" t="s">
        <v>461</v>
      </c>
      <c r="F122" s="86" t="s">
        <v>383</v>
      </c>
      <c r="G122" s="83">
        <f t="shared" si="6"/>
        <v>0</v>
      </c>
      <c r="H122" s="83"/>
      <c r="I122" s="83"/>
      <c r="J122" s="83">
        <f t="shared" si="12"/>
        <v>2000</v>
      </c>
      <c r="K122" s="83"/>
      <c r="L122" s="83">
        <v>2000</v>
      </c>
      <c r="M122" s="83">
        <f t="shared" si="7"/>
        <v>3000</v>
      </c>
      <c r="N122" s="83"/>
      <c r="O122" s="83">
        <v>3000</v>
      </c>
      <c r="P122" s="84">
        <f t="shared" si="10"/>
        <v>1000</v>
      </c>
      <c r="Q122" s="84">
        <f t="shared" si="10"/>
        <v>0</v>
      </c>
      <c r="R122" s="84">
        <f t="shared" si="10"/>
        <v>1000</v>
      </c>
      <c r="S122" s="83">
        <f t="shared" si="8"/>
        <v>3000</v>
      </c>
      <c r="T122" s="83"/>
      <c r="U122" s="83">
        <v>3000</v>
      </c>
      <c r="V122" s="83">
        <f t="shared" si="9"/>
        <v>3000</v>
      </c>
      <c r="W122" s="83"/>
      <c r="X122" s="83">
        <v>3000</v>
      </c>
      <c r="Y122" s="187" t="s">
        <v>559</v>
      </c>
    </row>
    <row r="123" spans="1:25" ht="12.75" customHeight="1">
      <c r="A123" s="52"/>
      <c r="B123" s="86"/>
      <c r="C123" s="86"/>
      <c r="D123" s="86"/>
      <c r="E123" s="98" t="s">
        <v>469</v>
      </c>
      <c r="F123" s="86" t="s">
        <v>470</v>
      </c>
      <c r="G123" s="83">
        <f t="shared" si="6"/>
        <v>970</v>
      </c>
      <c r="H123" s="83"/>
      <c r="I123" s="83">
        <v>970</v>
      </c>
      <c r="J123" s="83">
        <f t="shared" si="12"/>
        <v>1000</v>
      </c>
      <c r="K123" s="83"/>
      <c r="L123" s="83">
        <v>1000</v>
      </c>
      <c r="M123" s="83">
        <f t="shared" si="7"/>
        <v>1500</v>
      </c>
      <c r="N123" s="83"/>
      <c r="O123" s="83">
        <v>1500</v>
      </c>
      <c r="P123" s="84">
        <f t="shared" si="10"/>
        <v>500</v>
      </c>
      <c r="Q123" s="84">
        <f t="shared" si="10"/>
        <v>0</v>
      </c>
      <c r="R123" s="84">
        <f t="shared" si="10"/>
        <v>500</v>
      </c>
      <c r="S123" s="83">
        <f t="shared" si="8"/>
        <v>2000</v>
      </c>
      <c r="T123" s="83"/>
      <c r="U123" s="83">
        <v>2000</v>
      </c>
      <c r="V123" s="83">
        <f t="shared" si="9"/>
        <v>2000</v>
      </c>
      <c r="W123" s="83"/>
      <c r="X123" s="83">
        <v>2000</v>
      </c>
      <c r="Y123" s="188"/>
    </row>
    <row r="124" spans="1:25" s="111" customFormat="1" ht="12.75" customHeight="1">
      <c r="A124" s="46">
        <v>2424</v>
      </c>
      <c r="B124" s="108" t="s">
        <v>220</v>
      </c>
      <c r="C124" s="108" t="s">
        <v>213</v>
      </c>
      <c r="D124" s="108" t="s">
        <v>228</v>
      </c>
      <c r="E124" s="100" t="s">
        <v>229</v>
      </c>
      <c r="F124" s="108"/>
      <c r="G124" s="95">
        <f t="shared" si="6"/>
        <v>0</v>
      </c>
      <c r="H124" s="95"/>
      <c r="I124" s="95"/>
      <c r="J124" s="95">
        <f t="shared" si="12"/>
        <v>0</v>
      </c>
      <c r="K124" s="95">
        <f>+K127+K128</f>
        <v>0</v>
      </c>
      <c r="L124" s="95">
        <f>+L127+L128</f>
        <v>0</v>
      </c>
      <c r="M124" s="95">
        <f>+N124+O124</f>
        <v>300000</v>
      </c>
      <c r="N124" s="95">
        <f>+N127+N128</f>
        <v>0</v>
      </c>
      <c r="O124" s="95">
        <f>+O127+O128</f>
        <v>300000</v>
      </c>
      <c r="P124" s="91">
        <f t="shared" si="10"/>
        <v>300000</v>
      </c>
      <c r="Q124" s="91">
        <f t="shared" si="10"/>
        <v>0</v>
      </c>
      <c r="R124" s="91">
        <f t="shared" si="10"/>
        <v>300000</v>
      </c>
      <c r="S124" s="95">
        <f t="shared" si="8"/>
        <v>301000</v>
      </c>
      <c r="T124" s="95">
        <f>SUM(T126:T128)</f>
        <v>1000</v>
      </c>
      <c r="U124" s="95">
        <f>SUM(U126:U128)</f>
        <v>300000</v>
      </c>
      <c r="V124" s="95">
        <f>+V127+V128</f>
        <v>300000</v>
      </c>
      <c r="W124" s="95">
        <f>SUM(W126:W128)</f>
        <v>1000</v>
      </c>
      <c r="X124" s="95">
        <f>SUM(X126:X128)</f>
        <v>300000</v>
      </c>
      <c r="Y124" s="189" t="s">
        <v>560</v>
      </c>
    </row>
    <row r="125" spans="1:25" ht="12.75" customHeight="1">
      <c r="A125" s="85"/>
      <c r="B125" s="86"/>
      <c r="C125" s="86"/>
      <c r="D125" s="86"/>
      <c r="E125" s="93" t="s">
        <v>5</v>
      </c>
      <c r="F125" s="86"/>
      <c r="G125" s="83">
        <f>+H125+I125</f>
        <v>0</v>
      </c>
      <c r="H125" s="83"/>
      <c r="I125" s="83"/>
      <c r="J125" s="83">
        <f t="shared" si="12"/>
        <v>0</v>
      </c>
      <c r="K125" s="83"/>
      <c r="L125" s="83"/>
      <c r="M125" s="83">
        <f t="shared" ref="M125:M132" si="15">+N125+O125</f>
        <v>0</v>
      </c>
      <c r="N125" s="83"/>
      <c r="O125" s="83"/>
      <c r="P125" s="84">
        <f t="shared" si="10"/>
        <v>0</v>
      </c>
      <c r="Q125" s="84">
        <f t="shared" si="10"/>
        <v>0</v>
      </c>
      <c r="R125" s="84">
        <f t="shared" si="10"/>
        <v>0</v>
      </c>
      <c r="S125" s="83">
        <f t="shared" ref="S125:S132" si="16">+T125+U125</f>
        <v>0</v>
      </c>
      <c r="T125" s="95"/>
      <c r="U125" s="95"/>
      <c r="V125" s="83">
        <f t="shared" ref="V125:V131" si="17">+W125+X125</f>
        <v>0</v>
      </c>
      <c r="W125" s="83"/>
      <c r="X125" s="83"/>
      <c r="Y125" s="190"/>
    </row>
    <row r="126" spans="1:25" ht="12.75" customHeight="1">
      <c r="A126" s="85"/>
      <c r="B126" s="86"/>
      <c r="C126" s="86"/>
      <c r="D126" s="86"/>
      <c r="E126" s="98" t="s">
        <v>476</v>
      </c>
      <c r="F126" s="86">
        <v>4251</v>
      </c>
      <c r="G126" s="83"/>
      <c r="H126" s="83"/>
      <c r="I126" s="83"/>
      <c r="J126" s="83"/>
      <c r="K126" s="83"/>
      <c r="L126" s="83"/>
      <c r="M126" s="83"/>
      <c r="N126" s="83"/>
      <c r="O126" s="83"/>
      <c r="P126" s="84"/>
      <c r="Q126" s="84"/>
      <c r="R126" s="84"/>
      <c r="S126" s="83"/>
      <c r="T126" s="83">
        <v>1000</v>
      </c>
      <c r="U126" s="95"/>
      <c r="V126" s="83"/>
      <c r="W126" s="83">
        <v>1000</v>
      </c>
      <c r="X126" s="83"/>
      <c r="Y126" s="190"/>
    </row>
    <row r="127" spans="1:25" s="45" customFormat="1" ht="18" customHeight="1">
      <c r="A127" s="41"/>
      <c r="B127" s="82"/>
      <c r="C127" s="82"/>
      <c r="D127" s="82"/>
      <c r="E127" s="96" t="s">
        <v>375</v>
      </c>
      <c r="F127" s="82" t="s">
        <v>374</v>
      </c>
      <c r="G127" s="83">
        <f>+H127+I127</f>
        <v>0</v>
      </c>
      <c r="H127" s="83"/>
      <c r="I127" s="83"/>
      <c r="J127" s="83">
        <f t="shared" si="12"/>
        <v>0</v>
      </c>
      <c r="K127" s="83"/>
      <c r="L127" s="83"/>
      <c r="M127" s="83">
        <f t="shared" si="15"/>
        <v>293900</v>
      </c>
      <c r="N127" s="83"/>
      <c r="O127" s="83">
        <v>293900</v>
      </c>
      <c r="P127" s="84">
        <f t="shared" si="10"/>
        <v>293900</v>
      </c>
      <c r="Q127" s="84">
        <f t="shared" si="10"/>
        <v>0</v>
      </c>
      <c r="R127" s="84">
        <f t="shared" si="10"/>
        <v>293900</v>
      </c>
      <c r="S127" s="83">
        <f t="shared" si="16"/>
        <v>293900</v>
      </c>
      <c r="T127" s="83"/>
      <c r="U127" s="83">
        <v>293900</v>
      </c>
      <c r="V127" s="83">
        <f t="shared" si="17"/>
        <v>293900</v>
      </c>
      <c r="W127" s="83"/>
      <c r="X127" s="83">
        <v>293900</v>
      </c>
      <c r="Y127" s="190"/>
    </row>
    <row r="128" spans="1:25" s="45" customFormat="1" ht="24" customHeight="1">
      <c r="A128" s="41"/>
      <c r="B128" s="82"/>
      <c r="C128" s="82"/>
      <c r="D128" s="82"/>
      <c r="E128" s="98" t="s">
        <v>463</v>
      </c>
      <c r="F128" s="82">
        <v>5134</v>
      </c>
      <c r="G128" s="83">
        <f>+H128+I128</f>
        <v>0</v>
      </c>
      <c r="H128" s="83"/>
      <c r="I128" s="83"/>
      <c r="J128" s="83">
        <f t="shared" si="12"/>
        <v>0</v>
      </c>
      <c r="K128" s="83"/>
      <c r="L128" s="83"/>
      <c r="M128" s="83">
        <f t="shared" si="15"/>
        <v>6100</v>
      </c>
      <c r="N128" s="83"/>
      <c r="O128" s="83">
        <v>6100</v>
      </c>
      <c r="P128" s="84">
        <f t="shared" si="10"/>
        <v>6100</v>
      </c>
      <c r="Q128" s="84">
        <f t="shared" si="10"/>
        <v>0</v>
      </c>
      <c r="R128" s="84">
        <f t="shared" si="10"/>
        <v>6100</v>
      </c>
      <c r="S128" s="83">
        <f t="shared" si="16"/>
        <v>6100</v>
      </c>
      <c r="T128" s="83"/>
      <c r="U128" s="83">
        <v>6100</v>
      </c>
      <c r="V128" s="83">
        <f t="shared" si="17"/>
        <v>6100</v>
      </c>
      <c r="W128" s="83"/>
      <c r="X128" s="83">
        <v>6100</v>
      </c>
      <c r="Y128" s="190"/>
    </row>
    <row r="129" spans="1:25" s="113" customFormat="1" ht="21.75" customHeight="1">
      <c r="A129" s="112"/>
      <c r="B129" s="97" t="s">
        <v>220</v>
      </c>
      <c r="C129" s="97" t="s">
        <v>202</v>
      </c>
      <c r="D129" s="97" t="s">
        <v>188</v>
      </c>
      <c r="E129" s="94" t="s">
        <v>231</v>
      </c>
      <c r="F129" s="97"/>
      <c r="G129" s="95">
        <f>+H129+I129</f>
        <v>141081.70000000001</v>
      </c>
      <c r="H129" s="95">
        <f>H131</f>
        <v>200</v>
      </c>
      <c r="I129" s="95">
        <f>I131</f>
        <v>140881.70000000001</v>
      </c>
      <c r="J129" s="95">
        <f>+K129+L129</f>
        <v>682585</v>
      </c>
      <c r="K129" s="95">
        <f>K131</f>
        <v>1000</v>
      </c>
      <c r="L129" s="95">
        <f>L131</f>
        <v>681585</v>
      </c>
      <c r="M129" s="95">
        <f t="shared" si="15"/>
        <v>301000</v>
      </c>
      <c r="N129" s="95">
        <f>N131</f>
        <v>1000</v>
      </c>
      <c r="O129" s="95">
        <f>O131</f>
        <v>300000</v>
      </c>
      <c r="P129" s="91">
        <f t="shared" si="10"/>
        <v>-381585</v>
      </c>
      <c r="Q129" s="91">
        <f t="shared" si="10"/>
        <v>0</v>
      </c>
      <c r="R129" s="91">
        <f t="shared" si="10"/>
        <v>-381585</v>
      </c>
      <c r="S129" s="95">
        <f t="shared" si="16"/>
        <v>301500</v>
      </c>
      <c r="T129" s="95">
        <f>T131</f>
        <v>1500</v>
      </c>
      <c r="U129" s="95">
        <f>U131</f>
        <v>300000</v>
      </c>
      <c r="V129" s="95">
        <f t="shared" si="17"/>
        <v>301500</v>
      </c>
      <c r="W129" s="95">
        <f>W131</f>
        <v>1500</v>
      </c>
      <c r="X129" s="95">
        <f>X131</f>
        <v>300000</v>
      </c>
      <c r="Y129" s="191"/>
    </row>
    <row r="130" spans="1:25" ht="12.75" customHeight="1">
      <c r="A130" s="41" t="s">
        <v>230</v>
      </c>
      <c r="B130" s="86"/>
      <c r="C130" s="86"/>
      <c r="D130" s="86"/>
      <c r="E130" s="93" t="s">
        <v>193</v>
      </c>
      <c r="F130" s="86"/>
      <c r="G130" s="83">
        <f>+H130+I130</f>
        <v>0</v>
      </c>
      <c r="H130" s="83"/>
      <c r="I130" s="83"/>
      <c r="J130" s="83">
        <f t="shared" si="12"/>
        <v>0</v>
      </c>
      <c r="K130" s="83"/>
      <c r="L130" s="83"/>
      <c r="M130" s="83">
        <f t="shared" si="15"/>
        <v>0</v>
      </c>
      <c r="N130" s="83"/>
      <c r="O130" s="83"/>
      <c r="P130" s="84">
        <f t="shared" si="10"/>
        <v>0</v>
      </c>
      <c r="Q130" s="84">
        <f t="shared" si="10"/>
        <v>0</v>
      </c>
      <c r="R130" s="84">
        <f t="shared" si="10"/>
        <v>0</v>
      </c>
      <c r="S130" s="83">
        <f t="shared" si="16"/>
        <v>0</v>
      </c>
      <c r="T130" s="83"/>
      <c r="U130" s="83"/>
      <c r="V130" s="83">
        <f t="shared" si="17"/>
        <v>0</v>
      </c>
      <c r="W130" s="83"/>
      <c r="X130" s="83"/>
      <c r="Y130" s="92"/>
    </row>
    <row r="131" spans="1:25" s="45" customFormat="1" ht="19.5" customHeight="1">
      <c r="A131" s="52"/>
      <c r="B131" s="82" t="s">
        <v>220</v>
      </c>
      <c r="C131" s="82" t="s">
        <v>202</v>
      </c>
      <c r="D131" s="82" t="s">
        <v>191</v>
      </c>
      <c r="E131" s="96" t="s">
        <v>233</v>
      </c>
      <c r="F131" s="82"/>
      <c r="G131" s="83">
        <f>+H131+I131</f>
        <v>141081.70000000001</v>
      </c>
      <c r="H131" s="83">
        <f>SUM(H132:H135)</f>
        <v>200</v>
      </c>
      <c r="I131" s="83">
        <f>SUM(I132:I135)</f>
        <v>140881.70000000001</v>
      </c>
      <c r="J131" s="83">
        <f>+K131+L131</f>
        <v>682585</v>
      </c>
      <c r="K131" s="83">
        <f>+K133</f>
        <v>1000</v>
      </c>
      <c r="L131" s="83">
        <f>+L134+L135</f>
        <v>681585</v>
      </c>
      <c r="M131" s="83">
        <f t="shared" si="15"/>
        <v>301000</v>
      </c>
      <c r="N131" s="83">
        <f>+N133</f>
        <v>1000</v>
      </c>
      <c r="O131" s="83">
        <f>+O134+O135+O133</f>
        <v>300000</v>
      </c>
      <c r="P131" s="84">
        <f t="shared" si="10"/>
        <v>-381585</v>
      </c>
      <c r="Q131" s="84">
        <f t="shared" si="10"/>
        <v>0</v>
      </c>
      <c r="R131" s="84">
        <f t="shared" si="10"/>
        <v>-381585</v>
      </c>
      <c r="S131" s="83">
        <f t="shared" si="16"/>
        <v>301500</v>
      </c>
      <c r="T131" s="83">
        <f>+T133</f>
        <v>1500</v>
      </c>
      <c r="U131" s="83">
        <f>+U134+U135</f>
        <v>300000</v>
      </c>
      <c r="V131" s="83">
        <f t="shared" si="17"/>
        <v>301500</v>
      </c>
      <c r="W131" s="83">
        <f>+W133</f>
        <v>1500</v>
      </c>
      <c r="X131" s="83">
        <f>+X134+X135</f>
        <v>300000</v>
      </c>
      <c r="Y131" s="92"/>
    </row>
    <row r="132" spans="1:25" ht="17.25" customHeight="1">
      <c r="A132" s="44" t="s">
        <v>232</v>
      </c>
      <c r="B132" s="86"/>
      <c r="C132" s="86"/>
      <c r="D132" s="86"/>
      <c r="E132" s="93" t="s">
        <v>5</v>
      </c>
      <c r="F132" s="86"/>
      <c r="G132" s="83">
        <f t="shared" ref="G132:G199" si="18">+H132+I132</f>
        <v>0</v>
      </c>
      <c r="H132" s="83"/>
      <c r="I132" s="83"/>
      <c r="J132" s="83">
        <f t="shared" si="12"/>
        <v>0</v>
      </c>
      <c r="K132" s="83"/>
      <c r="L132" s="83"/>
      <c r="M132" s="83">
        <f t="shared" si="15"/>
        <v>0</v>
      </c>
      <c r="N132" s="83"/>
      <c r="O132" s="83"/>
      <c r="P132" s="84">
        <f t="shared" si="10"/>
        <v>0</v>
      </c>
      <c r="Q132" s="84">
        <f t="shared" si="10"/>
        <v>0</v>
      </c>
      <c r="R132" s="84">
        <f t="shared" si="10"/>
        <v>0</v>
      </c>
      <c r="S132" s="83">
        <f t="shared" si="16"/>
        <v>0</v>
      </c>
      <c r="T132" s="83"/>
      <c r="U132" s="83"/>
      <c r="V132" s="83">
        <f t="shared" ref="V132:V199" si="19">+W132+X132</f>
        <v>0</v>
      </c>
      <c r="W132" s="83"/>
      <c r="X132" s="83"/>
      <c r="Y132" s="187" t="s">
        <v>561</v>
      </c>
    </row>
    <row r="133" spans="1:25" ht="23.25" customHeight="1">
      <c r="A133" s="44"/>
      <c r="B133" s="86"/>
      <c r="C133" s="86"/>
      <c r="D133" s="86"/>
      <c r="E133" s="98" t="s">
        <v>476</v>
      </c>
      <c r="F133" s="86">
        <v>4251</v>
      </c>
      <c r="G133" s="83">
        <f t="shared" si="18"/>
        <v>200</v>
      </c>
      <c r="H133" s="83">
        <v>200</v>
      </c>
      <c r="I133" s="83"/>
      <c r="J133" s="83">
        <f t="shared" si="12"/>
        <v>1000</v>
      </c>
      <c r="K133" s="83">
        <v>1000</v>
      </c>
      <c r="L133" s="83"/>
      <c r="M133" s="83">
        <f>+O133</f>
        <v>0</v>
      </c>
      <c r="N133" s="83">
        <v>1000</v>
      </c>
      <c r="O133" s="83"/>
      <c r="P133" s="84">
        <f t="shared" si="10"/>
        <v>-1000</v>
      </c>
      <c r="Q133" s="84">
        <f t="shared" si="10"/>
        <v>0</v>
      </c>
      <c r="R133" s="84">
        <f t="shared" si="10"/>
        <v>0</v>
      </c>
      <c r="S133" s="83"/>
      <c r="T133" s="83">
        <v>1500</v>
      </c>
      <c r="U133" s="83"/>
      <c r="V133" s="83"/>
      <c r="W133" s="83">
        <v>1500</v>
      </c>
      <c r="X133" s="83"/>
      <c r="Y133" s="192"/>
    </row>
    <row r="134" spans="1:25" s="45" customFormat="1" ht="21.75" customHeight="1">
      <c r="A134" s="52"/>
      <c r="B134" s="82"/>
      <c r="C134" s="82"/>
      <c r="D134" s="82"/>
      <c r="E134" s="96" t="s">
        <v>471</v>
      </c>
      <c r="F134" s="82">
        <v>5113</v>
      </c>
      <c r="G134" s="83">
        <f t="shared" si="18"/>
        <v>140481.70000000001</v>
      </c>
      <c r="H134" s="83"/>
      <c r="I134" s="83">
        <v>140481.70000000001</v>
      </c>
      <c r="J134" s="83">
        <f t="shared" si="12"/>
        <v>663185</v>
      </c>
      <c r="K134" s="83"/>
      <c r="L134" s="83">
        <v>663185</v>
      </c>
      <c r="M134" s="83">
        <f t="shared" ref="M134:M183" si="20">+N134+O134</f>
        <v>293900</v>
      </c>
      <c r="N134" s="83"/>
      <c r="O134" s="83">
        <v>293900</v>
      </c>
      <c r="P134" s="84">
        <f t="shared" si="10"/>
        <v>-369285</v>
      </c>
      <c r="Q134" s="84">
        <f t="shared" si="10"/>
        <v>0</v>
      </c>
      <c r="R134" s="84">
        <f t="shared" si="10"/>
        <v>-369285</v>
      </c>
      <c r="S134" s="83">
        <f t="shared" ref="S134:S181" si="21">+T134+U134</f>
        <v>293900</v>
      </c>
      <c r="T134" s="83"/>
      <c r="U134" s="83">
        <v>293900</v>
      </c>
      <c r="V134" s="83">
        <f t="shared" si="19"/>
        <v>293900</v>
      </c>
      <c r="W134" s="83"/>
      <c r="X134" s="83">
        <v>293900</v>
      </c>
      <c r="Y134" s="192"/>
    </row>
    <row r="135" spans="1:25" s="45" customFormat="1" ht="30" customHeight="1">
      <c r="A135" s="52"/>
      <c r="B135" s="82"/>
      <c r="C135" s="82"/>
      <c r="D135" s="82"/>
      <c r="E135" s="96" t="s">
        <v>472</v>
      </c>
      <c r="F135" s="82">
        <v>5134</v>
      </c>
      <c r="G135" s="83">
        <f t="shared" si="18"/>
        <v>400</v>
      </c>
      <c r="H135" s="83"/>
      <c r="I135" s="83">
        <v>400</v>
      </c>
      <c r="J135" s="83">
        <f t="shared" si="12"/>
        <v>18400</v>
      </c>
      <c r="K135" s="83"/>
      <c r="L135" s="83">
        <v>18400</v>
      </c>
      <c r="M135" s="83">
        <f t="shared" si="20"/>
        <v>6100</v>
      </c>
      <c r="N135" s="83"/>
      <c r="O135" s="83">
        <v>6100</v>
      </c>
      <c r="P135" s="84">
        <f t="shared" ref="P135:R198" si="22">+M135-J135</f>
        <v>-12300</v>
      </c>
      <c r="Q135" s="84">
        <f t="shared" si="22"/>
        <v>0</v>
      </c>
      <c r="R135" s="84">
        <f t="shared" si="22"/>
        <v>-12300</v>
      </c>
      <c r="S135" s="83">
        <f t="shared" si="21"/>
        <v>6100</v>
      </c>
      <c r="T135" s="83"/>
      <c r="U135" s="83">
        <v>6100</v>
      </c>
      <c r="V135" s="83">
        <f t="shared" si="19"/>
        <v>6100</v>
      </c>
      <c r="W135" s="83"/>
      <c r="X135" s="83">
        <v>6100</v>
      </c>
      <c r="Y135" s="188"/>
    </row>
    <row r="136" spans="1:25" s="45" customFormat="1" ht="17.25" hidden="1" customHeight="1">
      <c r="A136" s="41"/>
      <c r="B136" s="82" t="s">
        <v>220</v>
      </c>
      <c r="C136" s="82" t="s">
        <v>235</v>
      </c>
      <c r="D136" s="82" t="s">
        <v>188</v>
      </c>
      <c r="E136" s="94" t="s">
        <v>236</v>
      </c>
      <c r="F136" s="97"/>
      <c r="G136" s="83">
        <f t="shared" si="18"/>
        <v>0</v>
      </c>
      <c r="H136" s="95"/>
      <c r="I136" s="95"/>
      <c r="J136" s="83">
        <f t="shared" si="12"/>
        <v>0</v>
      </c>
      <c r="K136" s="95"/>
      <c r="L136" s="95"/>
      <c r="M136" s="83">
        <f t="shared" si="20"/>
        <v>0</v>
      </c>
      <c r="N136" s="95"/>
      <c r="O136" s="95"/>
      <c r="P136" s="84">
        <f t="shared" si="22"/>
        <v>0</v>
      </c>
      <c r="Q136" s="84">
        <f t="shared" si="22"/>
        <v>0</v>
      </c>
      <c r="R136" s="84">
        <f t="shared" si="22"/>
        <v>0</v>
      </c>
      <c r="S136" s="83">
        <f t="shared" si="21"/>
        <v>0</v>
      </c>
      <c r="T136" s="95"/>
      <c r="U136" s="95"/>
      <c r="V136" s="83">
        <f t="shared" si="19"/>
        <v>0</v>
      </c>
      <c r="W136" s="95"/>
      <c r="X136" s="95"/>
      <c r="Y136" s="92"/>
    </row>
    <row r="137" spans="1:25" ht="12.75" hidden="1" customHeight="1">
      <c r="A137" s="41" t="s">
        <v>234</v>
      </c>
      <c r="B137" s="86"/>
      <c r="C137" s="86"/>
      <c r="D137" s="86"/>
      <c r="E137" s="93" t="s">
        <v>193</v>
      </c>
      <c r="F137" s="86"/>
      <c r="G137" s="83">
        <f t="shared" si="18"/>
        <v>0</v>
      </c>
      <c r="H137" s="83"/>
      <c r="I137" s="83"/>
      <c r="J137" s="83">
        <f t="shared" si="12"/>
        <v>0</v>
      </c>
      <c r="K137" s="83"/>
      <c r="L137" s="83"/>
      <c r="M137" s="83">
        <f t="shared" si="20"/>
        <v>0</v>
      </c>
      <c r="N137" s="83"/>
      <c r="O137" s="83"/>
      <c r="P137" s="84">
        <f t="shared" si="22"/>
        <v>0</v>
      </c>
      <c r="Q137" s="84">
        <f t="shared" si="22"/>
        <v>0</v>
      </c>
      <c r="R137" s="84">
        <f t="shared" si="22"/>
        <v>0</v>
      </c>
      <c r="S137" s="83">
        <f t="shared" si="21"/>
        <v>0</v>
      </c>
      <c r="T137" s="83"/>
      <c r="U137" s="83"/>
      <c r="V137" s="83">
        <f t="shared" si="19"/>
        <v>0</v>
      </c>
      <c r="W137" s="83"/>
      <c r="X137" s="83"/>
      <c r="Y137" s="92"/>
    </row>
    <row r="138" spans="1:25" ht="12.75" hidden="1" customHeight="1">
      <c r="A138" s="52"/>
      <c r="B138" s="86" t="s">
        <v>220</v>
      </c>
      <c r="C138" s="86" t="s">
        <v>235</v>
      </c>
      <c r="D138" s="86" t="s">
        <v>196</v>
      </c>
      <c r="E138" s="93" t="s">
        <v>238</v>
      </c>
      <c r="F138" s="86"/>
      <c r="G138" s="83">
        <f t="shared" si="18"/>
        <v>0</v>
      </c>
      <c r="H138" s="83"/>
      <c r="I138" s="83"/>
      <c r="J138" s="83">
        <f t="shared" si="12"/>
        <v>0</v>
      </c>
      <c r="K138" s="83"/>
      <c r="L138" s="83"/>
      <c r="M138" s="83">
        <f t="shared" si="20"/>
        <v>0</v>
      </c>
      <c r="N138" s="83"/>
      <c r="O138" s="83"/>
      <c r="P138" s="84">
        <f t="shared" si="22"/>
        <v>0</v>
      </c>
      <c r="Q138" s="84">
        <f t="shared" si="22"/>
        <v>0</v>
      </c>
      <c r="R138" s="84">
        <f t="shared" si="22"/>
        <v>0</v>
      </c>
      <c r="S138" s="83">
        <f t="shared" si="21"/>
        <v>0</v>
      </c>
      <c r="T138" s="83"/>
      <c r="U138" s="83"/>
      <c r="V138" s="83">
        <f t="shared" si="19"/>
        <v>0</v>
      </c>
      <c r="W138" s="83"/>
      <c r="X138" s="83"/>
      <c r="Y138" s="92"/>
    </row>
    <row r="139" spans="1:25" ht="12.75" hidden="1" customHeight="1">
      <c r="A139" s="85" t="s">
        <v>237</v>
      </c>
      <c r="B139" s="86"/>
      <c r="C139" s="86"/>
      <c r="D139" s="86"/>
      <c r="E139" s="93" t="s">
        <v>5</v>
      </c>
      <c r="F139" s="86"/>
      <c r="G139" s="83">
        <f t="shared" si="18"/>
        <v>0</v>
      </c>
      <c r="H139" s="83"/>
      <c r="I139" s="83"/>
      <c r="J139" s="83">
        <f t="shared" si="12"/>
        <v>0</v>
      </c>
      <c r="K139" s="83"/>
      <c r="L139" s="83"/>
      <c r="M139" s="83">
        <f t="shared" si="20"/>
        <v>0</v>
      </c>
      <c r="N139" s="83"/>
      <c r="O139" s="83"/>
      <c r="P139" s="84">
        <f t="shared" si="22"/>
        <v>0</v>
      </c>
      <c r="Q139" s="84">
        <f t="shared" si="22"/>
        <v>0</v>
      </c>
      <c r="R139" s="84">
        <f t="shared" si="22"/>
        <v>0</v>
      </c>
      <c r="S139" s="83">
        <f t="shared" si="21"/>
        <v>0</v>
      </c>
      <c r="T139" s="83"/>
      <c r="U139" s="83"/>
      <c r="V139" s="83">
        <f t="shared" si="19"/>
        <v>0</v>
      </c>
      <c r="W139" s="83"/>
      <c r="X139" s="83"/>
      <c r="Y139" s="92"/>
    </row>
    <row r="140" spans="1:25" s="45" customFormat="1" ht="25.5" hidden="1" customHeight="1">
      <c r="A140" s="52"/>
      <c r="B140" s="82"/>
      <c r="C140" s="82"/>
      <c r="D140" s="82"/>
      <c r="E140" s="94" t="s">
        <v>434</v>
      </c>
      <c r="F140" s="97"/>
      <c r="G140" s="83">
        <f t="shared" si="18"/>
        <v>0</v>
      </c>
      <c r="H140" s="95"/>
      <c r="I140" s="95"/>
      <c r="J140" s="83">
        <f t="shared" si="12"/>
        <v>0</v>
      </c>
      <c r="K140" s="95"/>
      <c r="L140" s="95"/>
      <c r="M140" s="83">
        <f t="shared" si="20"/>
        <v>0</v>
      </c>
      <c r="N140" s="95"/>
      <c r="O140" s="95"/>
      <c r="P140" s="84">
        <f t="shared" si="22"/>
        <v>0</v>
      </c>
      <c r="Q140" s="84">
        <f t="shared" si="22"/>
        <v>0</v>
      </c>
      <c r="R140" s="84">
        <f t="shared" si="22"/>
        <v>0</v>
      </c>
      <c r="S140" s="83">
        <f t="shared" si="21"/>
        <v>0</v>
      </c>
      <c r="T140" s="95"/>
      <c r="U140" s="95"/>
      <c r="V140" s="83">
        <f t="shared" si="19"/>
        <v>0</v>
      </c>
      <c r="W140" s="95"/>
      <c r="X140" s="95"/>
      <c r="Y140" s="92"/>
    </row>
    <row r="141" spans="1:25" s="45" customFormat="1" ht="21" hidden="1" customHeight="1">
      <c r="A141" s="41"/>
      <c r="B141" s="82"/>
      <c r="C141" s="82"/>
      <c r="D141" s="82"/>
      <c r="E141" s="96" t="s">
        <v>342</v>
      </c>
      <c r="F141" s="82" t="s">
        <v>341</v>
      </c>
      <c r="G141" s="83">
        <f t="shared" si="18"/>
        <v>0</v>
      </c>
      <c r="H141" s="83"/>
      <c r="I141" s="83"/>
      <c r="J141" s="83">
        <f t="shared" si="12"/>
        <v>0</v>
      </c>
      <c r="K141" s="83"/>
      <c r="L141" s="83"/>
      <c r="M141" s="83">
        <f t="shared" si="20"/>
        <v>0</v>
      </c>
      <c r="N141" s="83"/>
      <c r="O141" s="83"/>
      <c r="P141" s="84">
        <f t="shared" si="22"/>
        <v>0</v>
      </c>
      <c r="Q141" s="84">
        <f t="shared" si="22"/>
        <v>0</v>
      </c>
      <c r="R141" s="84">
        <f t="shared" si="22"/>
        <v>0</v>
      </c>
      <c r="S141" s="83">
        <f t="shared" si="21"/>
        <v>0</v>
      </c>
      <c r="T141" s="83"/>
      <c r="U141" s="83"/>
      <c r="V141" s="83">
        <f t="shared" si="19"/>
        <v>0</v>
      </c>
      <c r="W141" s="83"/>
      <c r="X141" s="83"/>
      <c r="Y141" s="92"/>
    </row>
    <row r="142" spans="1:25" s="45" customFormat="1" ht="21" hidden="1" customHeight="1">
      <c r="A142" s="41"/>
      <c r="B142" s="82"/>
      <c r="C142" s="82"/>
      <c r="D142" s="82"/>
      <c r="E142" s="96" t="s">
        <v>347</v>
      </c>
      <c r="F142" s="82" t="s">
        <v>348</v>
      </c>
      <c r="G142" s="83">
        <f t="shared" si="18"/>
        <v>0</v>
      </c>
      <c r="H142" s="83"/>
      <c r="I142" s="83"/>
      <c r="J142" s="83">
        <f t="shared" si="12"/>
        <v>0</v>
      </c>
      <c r="K142" s="83"/>
      <c r="L142" s="83"/>
      <c r="M142" s="83">
        <f t="shared" si="20"/>
        <v>0</v>
      </c>
      <c r="N142" s="83"/>
      <c r="O142" s="83"/>
      <c r="P142" s="84">
        <f t="shared" si="22"/>
        <v>0</v>
      </c>
      <c r="Q142" s="84">
        <f t="shared" si="22"/>
        <v>0</v>
      </c>
      <c r="R142" s="84">
        <f t="shared" si="22"/>
        <v>0</v>
      </c>
      <c r="S142" s="83">
        <f t="shared" si="21"/>
        <v>0</v>
      </c>
      <c r="T142" s="83"/>
      <c r="U142" s="83"/>
      <c r="V142" s="83">
        <f t="shared" si="19"/>
        <v>0</v>
      </c>
      <c r="W142" s="83"/>
      <c r="X142" s="83"/>
      <c r="Y142" s="92"/>
    </row>
    <row r="143" spans="1:25" s="45" customFormat="1" ht="21" hidden="1" customHeight="1">
      <c r="A143" s="41"/>
      <c r="B143" s="82"/>
      <c r="C143" s="82"/>
      <c r="D143" s="82"/>
      <c r="E143" s="96" t="s">
        <v>359</v>
      </c>
      <c r="F143" s="82" t="s">
        <v>360</v>
      </c>
      <c r="G143" s="83">
        <f t="shared" si="18"/>
        <v>0</v>
      </c>
      <c r="H143" s="83"/>
      <c r="I143" s="83"/>
      <c r="J143" s="83">
        <f t="shared" si="12"/>
        <v>0</v>
      </c>
      <c r="K143" s="83"/>
      <c r="L143" s="83"/>
      <c r="M143" s="83">
        <f t="shared" si="20"/>
        <v>0</v>
      </c>
      <c r="N143" s="83"/>
      <c r="O143" s="83"/>
      <c r="P143" s="84">
        <f t="shared" si="22"/>
        <v>0</v>
      </c>
      <c r="Q143" s="84">
        <f t="shared" si="22"/>
        <v>0</v>
      </c>
      <c r="R143" s="84">
        <f t="shared" si="22"/>
        <v>0</v>
      </c>
      <c r="S143" s="83">
        <f t="shared" si="21"/>
        <v>0</v>
      </c>
      <c r="T143" s="83"/>
      <c r="U143" s="83"/>
      <c r="V143" s="83">
        <f t="shared" si="19"/>
        <v>0</v>
      </c>
      <c r="W143" s="83"/>
      <c r="X143" s="83"/>
      <c r="Y143" s="92"/>
    </row>
    <row r="144" spans="1:25" s="45" customFormat="1" ht="21" hidden="1" customHeight="1">
      <c r="A144" s="41"/>
      <c r="B144" s="82"/>
      <c r="C144" s="82"/>
      <c r="D144" s="82"/>
      <c r="E144" s="96" t="s">
        <v>375</v>
      </c>
      <c r="F144" s="82" t="s">
        <v>374</v>
      </c>
      <c r="G144" s="83">
        <f t="shared" si="18"/>
        <v>0</v>
      </c>
      <c r="H144" s="83"/>
      <c r="I144" s="83"/>
      <c r="J144" s="83">
        <f t="shared" ref="J144:J209" si="23">+K144+L144</f>
        <v>0</v>
      </c>
      <c r="K144" s="83"/>
      <c r="L144" s="83"/>
      <c r="M144" s="83">
        <f t="shared" si="20"/>
        <v>0</v>
      </c>
      <c r="N144" s="83"/>
      <c r="O144" s="83"/>
      <c r="P144" s="84">
        <f t="shared" si="22"/>
        <v>0</v>
      </c>
      <c r="Q144" s="84">
        <f t="shared" si="22"/>
        <v>0</v>
      </c>
      <c r="R144" s="84">
        <f t="shared" si="22"/>
        <v>0</v>
      </c>
      <c r="S144" s="83">
        <f t="shared" si="21"/>
        <v>0</v>
      </c>
      <c r="T144" s="83"/>
      <c r="U144" s="83"/>
      <c r="V144" s="83">
        <f t="shared" si="19"/>
        <v>0</v>
      </c>
      <c r="W144" s="83"/>
      <c r="X144" s="83"/>
      <c r="Y144" s="92"/>
    </row>
    <row r="145" spans="1:25" s="45" customFormat="1" ht="25.5" customHeight="1">
      <c r="A145" s="41"/>
      <c r="B145" s="82" t="s">
        <v>220</v>
      </c>
      <c r="C145" s="82" t="s">
        <v>240</v>
      </c>
      <c r="D145" s="82" t="s">
        <v>188</v>
      </c>
      <c r="E145" s="94" t="s">
        <v>241</v>
      </c>
      <c r="F145" s="97"/>
      <c r="G145" s="83">
        <f t="shared" si="18"/>
        <v>-3753.6</v>
      </c>
      <c r="H145" s="83">
        <f>+H147</f>
        <v>0</v>
      </c>
      <c r="I145" s="83">
        <f>+I147</f>
        <v>-3753.6</v>
      </c>
      <c r="J145" s="83">
        <f t="shared" si="23"/>
        <v>-60332</v>
      </c>
      <c r="K145" s="83">
        <f>+K147</f>
        <v>0</v>
      </c>
      <c r="L145" s="83">
        <f>+L148</f>
        <v>-60332</v>
      </c>
      <c r="M145" s="83">
        <f t="shared" si="20"/>
        <v>-45000</v>
      </c>
      <c r="N145" s="83">
        <f>+N147</f>
        <v>0</v>
      </c>
      <c r="O145" s="83">
        <f>+O148</f>
        <v>-45000</v>
      </c>
      <c r="P145" s="84">
        <f t="shared" si="22"/>
        <v>15332</v>
      </c>
      <c r="Q145" s="84">
        <f t="shared" si="22"/>
        <v>0</v>
      </c>
      <c r="R145" s="84">
        <f t="shared" si="22"/>
        <v>15332</v>
      </c>
      <c r="S145" s="83">
        <f>+T145+U145</f>
        <v>-33000</v>
      </c>
      <c r="T145" s="83"/>
      <c r="U145" s="83">
        <f>+U148</f>
        <v>-33000</v>
      </c>
      <c r="V145" s="83">
        <f>+W145+X145</f>
        <v>-13500</v>
      </c>
      <c r="W145" s="83">
        <f>+W147</f>
        <v>0</v>
      </c>
      <c r="X145" s="83">
        <f>+X148</f>
        <v>-13500</v>
      </c>
      <c r="Y145" s="92"/>
    </row>
    <row r="146" spans="1:25" ht="12.75" customHeight="1">
      <c r="A146" s="41" t="s">
        <v>239</v>
      </c>
      <c r="B146" s="86"/>
      <c r="C146" s="86"/>
      <c r="D146" s="86"/>
      <c r="E146" s="93" t="s">
        <v>193</v>
      </c>
      <c r="F146" s="86"/>
      <c r="G146" s="83">
        <f t="shared" si="18"/>
        <v>0</v>
      </c>
      <c r="H146" s="83"/>
      <c r="I146" s="83"/>
      <c r="J146" s="83">
        <f t="shared" si="23"/>
        <v>0</v>
      </c>
      <c r="K146" s="83"/>
      <c r="L146" s="83"/>
      <c r="M146" s="83">
        <f t="shared" si="20"/>
        <v>0</v>
      </c>
      <c r="N146" s="83"/>
      <c r="O146" s="83"/>
      <c r="P146" s="84">
        <f t="shared" si="22"/>
        <v>0</v>
      </c>
      <c r="Q146" s="84">
        <f t="shared" si="22"/>
        <v>0</v>
      </c>
      <c r="R146" s="84">
        <f t="shared" si="22"/>
        <v>0</v>
      </c>
      <c r="S146" s="83">
        <f t="shared" si="21"/>
        <v>0</v>
      </c>
      <c r="T146" s="83"/>
      <c r="U146" s="83"/>
      <c r="V146" s="83">
        <f t="shared" si="19"/>
        <v>0</v>
      </c>
      <c r="W146" s="83"/>
      <c r="X146" s="83"/>
      <c r="Y146" s="92"/>
    </row>
    <row r="147" spans="1:25" ht="25.5" customHeight="1">
      <c r="A147" s="52"/>
      <c r="B147" s="86" t="s">
        <v>220</v>
      </c>
      <c r="C147" s="86" t="s">
        <v>240</v>
      </c>
      <c r="D147" s="86" t="s">
        <v>191</v>
      </c>
      <c r="E147" s="93" t="s">
        <v>241</v>
      </c>
      <c r="F147" s="86"/>
      <c r="G147" s="83">
        <f t="shared" si="18"/>
        <v>-3753.6</v>
      </c>
      <c r="H147" s="83"/>
      <c r="I147" s="83">
        <v>-3753.6</v>
      </c>
      <c r="J147" s="83">
        <f t="shared" si="23"/>
        <v>0</v>
      </c>
      <c r="K147" s="83"/>
      <c r="L147" s="83"/>
      <c r="M147" s="83">
        <f t="shared" si="20"/>
        <v>0</v>
      </c>
      <c r="N147" s="83"/>
      <c r="O147" s="83"/>
      <c r="P147" s="84">
        <f t="shared" si="22"/>
        <v>0</v>
      </c>
      <c r="Q147" s="84">
        <f t="shared" si="22"/>
        <v>0</v>
      </c>
      <c r="R147" s="84">
        <f t="shared" si="22"/>
        <v>0</v>
      </c>
      <c r="S147" s="83">
        <f t="shared" si="21"/>
        <v>0</v>
      </c>
      <c r="T147" s="83">
        <f>+T148</f>
        <v>0</v>
      </c>
      <c r="U147" s="83"/>
      <c r="V147" s="83">
        <f t="shared" si="19"/>
        <v>0</v>
      </c>
      <c r="W147" s="83">
        <f>+W148</f>
        <v>0</v>
      </c>
      <c r="X147" s="83"/>
      <c r="Y147" s="92"/>
    </row>
    <row r="148" spans="1:25" s="45" customFormat="1" ht="25.5" customHeight="1">
      <c r="A148" s="41"/>
      <c r="B148" s="82"/>
      <c r="C148" s="82"/>
      <c r="D148" s="82"/>
      <c r="E148" s="94" t="s">
        <v>511</v>
      </c>
      <c r="F148" s="97"/>
      <c r="G148" s="83">
        <f t="shared" si="18"/>
        <v>0</v>
      </c>
      <c r="H148" s="95">
        <f>SUM(H149:H151)</f>
        <v>0</v>
      </c>
      <c r="I148" s="95">
        <f>SUM(I149:I151)</f>
        <v>0</v>
      </c>
      <c r="J148" s="83">
        <f t="shared" si="23"/>
        <v>-60332</v>
      </c>
      <c r="K148" s="95">
        <f>SUM(K149:K151)</f>
        <v>0</v>
      </c>
      <c r="L148" s="95">
        <f>SUM(L149:L151)</f>
        <v>-60332</v>
      </c>
      <c r="M148" s="83">
        <f t="shared" si="20"/>
        <v>-45000</v>
      </c>
      <c r="N148" s="95">
        <f>SUM(N149:N151)</f>
        <v>0</v>
      </c>
      <c r="O148" s="95">
        <f>SUM(O149:O151)</f>
        <v>-45000</v>
      </c>
      <c r="P148" s="84">
        <f t="shared" si="22"/>
        <v>15332</v>
      </c>
      <c r="Q148" s="84">
        <f t="shared" si="22"/>
        <v>0</v>
      </c>
      <c r="R148" s="84">
        <f t="shared" si="22"/>
        <v>15332</v>
      </c>
      <c r="S148" s="83">
        <f t="shared" si="21"/>
        <v>-33000</v>
      </c>
      <c r="T148" s="95">
        <f>SUM(T149:T151)</f>
        <v>0</v>
      </c>
      <c r="U148" s="95">
        <f>SUM(U149:U151)</f>
        <v>-33000</v>
      </c>
      <c r="V148" s="83">
        <f t="shared" si="19"/>
        <v>-13500</v>
      </c>
      <c r="W148" s="95">
        <f>SUM(W149:W151)</f>
        <v>0</v>
      </c>
      <c r="X148" s="95">
        <f>SUM(X149:X151)</f>
        <v>-13500</v>
      </c>
      <c r="Y148" s="92"/>
    </row>
    <row r="149" spans="1:25" ht="12.75" customHeight="1">
      <c r="A149" s="41"/>
      <c r="B149" s="86"/>
      <c r="C149" s="86"/>
      <c r="D149" s="86"/>
      <c r="E149" s="93" t="s">
        <v>514</v>
      </c>
      <c r="F149" s="86" t="s">
        <v>386</v>
      </c>
      <c r="G149" s="83">
        <f t="shared" si="18"/>
        <v>0</v>
      </c>
      <c r="H149" s="83"/>
      <c r="I149" s="83"/>
      <c r="J149" s="83">
        <f t="shared" si="23"/>
        <v>0</v>
      </c>
      <c r="K149" s="83"/>
      <c r="L149" s="83"/>
      <c r="M149" s="83">
        <f t="shared" si="20"/>
        <v>0</v>
      </c>
      <c r="N149" s="83"/>
      <c r="O149" s="83"/>
      <c r="P149" s="84">
        <f t="shared" si="22"/>
        <v>0</v>
      </c>
      <c r="Q149" s="84">
        <f t="shared" si="22"/>
        <v>0</v>
      </c>
      <c r="R149" s="84">
        <f t="shared" si="22"/>
        <v>0</v>
      </c>
      <c r="S149" s="83">
        <f t="shared" si="21"/>
        <v>0</v>
      </c>
      <c r="T149" s="83"/>
      <c r="U149" s="83" t="s">
        <v>188</v>
      </c>
      <c r="V149" s="83">
        <f t="shared" si="19"/>
        <v>0</v>
      </c>
      <c r="W149" s="83"/>
      <c r="X149" s="83" t="s">
        <v>188</v>
      </c>
      <c r="Y149" s="92"/>
    </row>
    <row r="150" spans="1:25" ht="12.75" customHeight="1">
      <c r="A150" s="52"/>
      <c r="B150" s="86"/>
      <c r="C150" s="86"/>
      <c r="D150" s="86"/>
      <c r="E150" s="93" t="s">
        <v>513</v>
      </c>
      <c r="F150" s="86" t="s">
        <v>387</v>
      </c>
      <c r="G150" s="83">
        <f t="shared" si="18"/>
        <v>0</v>
      </c>
      <c r="H150" s="83"/>
      <c r="I150" s="83"/>
      <c r="J150" s="83">
        <f t="shared" si="23"/>
        <v>0</v>
      </c>
      <c r="K150" s="83"/>
      <c r="L150" s="83"/>
      <c r="M150" s="83">
        <f t="shared" si="20"/>
        <v>-10000</v>
      </c>
      <c r="N150" s="83"/>
      <c r="O150" s="83">
        <v>-10000</v>
      </c>
      <c r="P150" s="84">
        <f t="shared" si="22"/>
        <v>-10000</v>
      </c>
      <c r="Q150" s="84">
        <f t="shared" si="22"/>
        <v>0</v>
      </c>
      <c r="R150" s="84">
        <f t="shared" si="22"/>
        <v>-10000</v>
      </c>
      <c r="S150" s="83">
        <f t="shared" si="21"/>
        <v>0</v>
      </c>
      <c r="T150" s="83"/>
      <c r="U150" s="83"/>
      <c r="V150" s="83">
        <f t="shared" si="19"/>
        <v>0</v>
      </c>
      <c r="W150" s="83"/>
      <c r="X150" s="83"/>
      <c r="Y150" s="92"/>
    </row>
    <row r="151" spans="1:25" ht="12.75" customHeight="1">
      <c r="A151" s="52"/>
      <c r="B151" s="86"/>
      <c r="C151" s="86"/>
      <c r="D151" s="86"/>
      <c r="E151" s="93" t="s">
        <v>512</v>
      </c>
      <c r="F151" s="86" t="s">
        <v>388</v>
      </c>
      <c r="G151" s="83">
        <f t="shared" si="18"/>
        <v>0</v>
      </c>
      <c r="H151" s="83"/>
      <c r="I151" s="83"/>
      <c r="J151" s="83">
        <f t="shared" si="23"/>
        <v>-60332</v>
      </c>
      <c r="K151" s="83"/>
      <c r="L151" s="83">
        <v>-60332</v>
      </c>
      <c r="M151" s="83">
        <f t="shared" si="20"/>
        <v>-35000</v>
      </c>
      <c r="N151" s="83"/>
      <c r="O151" s="83">
        <v>-35000</v>
      </c>
      <c r="P151" s="84">
        <f t="shared" si="22"/>
        <v>25332</v>
      </c>
      <c r="Q151" s="84">
        <f t="shared" si="22"/>
        <v>0</v>
      </c>
      <c r="R151" s="84">
        <f t="shared" si="22"/>
        <v>25332</v>
      </c>
      <c r="S151" s="83">
        <f t="shared" si="21"/>
        <v>-33000</v>
      </c>
      <c r="T151" s="83"/>
      <c r="U151" s="83">
        <v>-33000</v>
      </c>
      <c r="V151" s="83">
        <f t="shared" si="19"/>
        <v>-13500</v>
      </c>
      <c r="W151" s="83"/>
      <c r="X151" s="83">
        <v>-13500</v>
      </c>
      <c r="Y151" s="92"/>
    </row>
    <row r="152" spans="1:25" s="45" customFormat="1" ht="25.5" customHeight="1">
      <c r="A152" s="52"/>
      <c r="B152" s="82" t="s">
        <v>243</v>
      </c>
      <c r="C152" s="82" t="s">
        <v>188</v>
      </c>
      <c r="D152" s="82" t="s">
        <v>188</v>
      </c>
      <c r="E152" s="94" t="s">
        <v>244</v>
      </c>
      <c r="F152" s="97"/>
      <c r="G152" s="83">
        <f t="shared" si="18"/>
        <v>9328.9</v>
      </c>
      <c r="H152" s="95">
        <f>+H154</f>
        <v>7980</v>
      </c>
      <c r="I152" s="95">
        <f>+I154</f>
        <v>1348.9</v>
      </c>
      <c r="J152" s="83">
        <f t="shared" si="23"/>
        <v>10460</v>
      </c>
      <c r="K152" s="95">
        <f>+K154</f>
        <v>8300</v>
      </c>
      <c r="L152" s="95">
        <f>+L154</f>
        <v>2160</v>
      </c>
      <c r="M152" s="83">
        <f t="shared" si="20"/>
        <v>10300</v>
      </c>
      <c r="N152" s="95">
        <f>+N154</f>
        <v>10300</v>
      </c>
      <c r="O152" s="95">
        <f>+O154</f>
        <v>0</v>
      </c>
      <c r="P152" s="84">
        <f t="shared" si="22"/>
        <v>-160</v>
      </c>
      <c r="Q152" s="84">
        <f t="shared" si="22"/>
        <v>2000</v>
      </c>
      <c r="R152" s="84">
        <f t="shared" si="22"/>
        <v>-2160</v>
      </c>
      <c r="S152" s="83">
        <f t="shared" si="21"/>
        <v>14800</v>
      </c>
      <c r="T152" s="95">
        <f>+T154</f>
        <v>12300</v>
      </c>
      <c r="U152" s="95">
        <f>+U154</f>
        <v>2500</v>
      </c>
      <c r="V152" s="83">
        <f t="shared" si="19"/>
        <v>16800</v>
      </c>
      <c r="W152" s="95">
        <f>+W154</f>
        <v>14300</v>
      </c>
      <c r="X152" s="95">
        <f>+X154</f>
        <v>2500</v>
      </c>
      <c r="Y152" s="92"/>
    </row>
    <row r="153" spans="1:25" ht="12.75" customHeight="1">
      <c r="A153" s="41" t="s">
        <v>242</v>
      </c>
      <c r="B153" s="86"/>
      <c r="C153" s="86"/>
      <c r="D153" s="86"/>
      <c r="E153" s="93" t="s">
        <v>5</v>
      </c>
      <c r="F153" s="86"/>
      <c r="G153" s="83">
        <f t="shared" si="18"/>
        <v>0</v>
      </c>
      <c r="H153" s="83"/>
      <c r="I153" s="83"/>
      <c r="J153" s="83">
        <f t="shared" si="23"/>
        <v>0</v>
      </c>
      <c r="K153" s="83"/>
      <c r="L153" s="83"/>
      <c r="M153" s="83">
        <f t="shared" si="20"/>
        <v>0</v>
      </c>
      <c r="N153" s="83"/>
      <c r="O153" s="83"/>
      <c r="P153" s="84">
        <f t="shared" si="22"/>
        <v>0</v>
      </c>
      <c r="Q153" s="84">
        <f t="shared" si="22"/>
        <v>0</v>
      </c>
      <c r="R153" s="84">
        <f t="shared" si="22"/>
        <v>0</v>
      </c>
      <c r="S153" s="83">
        <f t="shared" si="21"/>
        <v>0</v>
      </c>
      <c r="T153" s="83"/>
      <c r="U153" s="83"/>
      <c r="V153" s="83">
        <f t="shared" si="19"/>
        <v>0</v>
      </c>
      <c r="W153" s="83"/>
      <c r="X153" s="83"/>
      <c r="Y153" s="92"/>
    </row>
    <row r="154" spans="1:25" s="45" customFormat="1" ht="25.5" customHeight="1">
      <c r="A154" s="52"/>
      <c r="B154" s="82" t="s">
        <v>243</v>
      </c>
      <c r="C154" s="82" t="s">
        <v>191</v>
      </c>
      <c r="D154" s="82" t="s">
        <v>188</v>
      </c>
      <c r="E154" s="94" t="s">
        <v>246</v>
      </c>
      <c r="F154" s="97"/>
      <c r="G154" s="83">
        <f t="shared" si="18"/>
        <v>9328.9</v>
      </c>
      <c r="H154" s="95">
        <f>+H156</f>
        <v>7980</v>
      </c>
      <c r="I154" s="95">
        <f>+I156</f>
        <v>1348.9</v>
      </c>
      <c r="J154" s="83">
        <f t="shared" si="23"/>
        <v>10460</v>
      </c>
      <c r="K154" s="95">
        <f>+K156</f>
        <v>8300</v>
      </c>
      <c r="L154" s="95">
        <f>+L156</f>
        <v>2160</v>
      </c>
      <c r="M154" s="83">
        <f t="shared" si="20"/>
        <v>10300</v>
      </c>
      <c r="N154" s="95">
        <f>+N156</f>
        <v>10300</v>
      </c>
      <c r="O154" s="95">
        <f>+O156</f>
        <v>0</v>
      </c>
      <c r="P154" s="84">
        <f t="shared" si="22"/>
        <v>-160</v>
      </c>
      <c r="Q154" s="84">
        <f t="shared" si="22"/>
        <v>2000</v>
      </c>
      <c r="R154" s="84">
        <f t="shared" si="22"/>
        <v>-2160</v>
      </c>
      <c r="S154" s="83">
        <f t="shared" si="21"/>
        <v>14800</v>
      </c>
      <c r="T154" s="95">
        <f>+T156</f>
        <v>12300</v>
      </c>
      <c r="U154" s="95">
        <f>+U156</f>
        <v>2500</v>
      </c>
      <c r="V154" s="83">
        <f t="shared" si="19"/>
        <v>16800</v>
      </c>
      <c r="W154" s="95">
        <f>+W156</f>
        <v>14300</v>
      </c>
      <c r="X154" s="95">
        <f>+X156</f>
        <v>2500</v>
      </c>
      <c r="Y154" s="92"/>
    </row>
    <row r="155" spans="1:25" ht="12.75" customHeight="1">
      <c r="A155" s="41" t="s">
        <v>245</v>
      </c>
      <c r="B155" s="86"/>
      <c r="C155" s="86"/>
      <c r="D155" s="86"/>
      <c r="E155" s="93" t="s">
        <v>193</v>
      </c>
      <c r="F155" s="86"/>
      <c r="G155" s="83">
        <f t="shared" si="18"/>
        <v>0</v>
      </c>
      <c r="H155" s="83"/>
      <c r="I155" s="83"/>
      <c r="J155" s="83">
        <f t="shared" si="23"/>
        <v>0</v>
      </c>
      <c r="K155" s="83"/>
      <c r="L155" s="83"/>
      <c r="M155" s="83">
        <f t="shared" si="20"/>
        <v>0</v>
      </c>
      <c r="N155" s="83"/>
      <c r="O155" s="83"/>
      <c r="P155" s="84">
        <f t="shared" si="22"/>
        <v>0</v>
      </c>
      <c r="Q155" s="84">
        <f t="shared" si="22"/>
        <v>0</v>
      </c>
      <c r="R155" s="84">
        <f t="shared" si="22"/>
        <v>0</v>
      </c>
      <c r="S155" s="83">
        <f t="shared" si="21"/>
        <v>0</v>
      </c>
      <c r="T155" s="83"/>
      <c r="U155" s="83"/>
      <c r="V155" s="83">
        <f t="shared" si="19"/>
        <v>0</v>
      </c>
      <c r="W155" s="83"/>
      <c r="X155" s="83"/>
      <c r="Y155" s="92"/>
    </row>
    <row r="156" spans="1:25" ht="12.75" customHeight="1">
      <c r="A156" s="52"/>
      <c r="B156" s="86" t="s">
        <v>243</v>
      </c>
      <c r="C156" s="86" t="s">
        <v>191</v>
      </c>
      <c r="D156" s="86" t="s">
        <v>191</v>
      </c>
      <c r="E156" s="93" t="s">
        <v>246</v>
      </c>
      <c r="F156" s="86"/>
      <c r="G156" s="83">
        <f t="shared" si="18"/>
        <v>9328.9</v>
      </c>
      <c r="H156" s="83">
        <f>SUM(H158:H162)</f>
        <v>7980</v>
      </c>
      <c r="I156" s="83">
        <f>SUM(I158:I162)</f>
        <v>1348.9</v>
      </c>
      <c r="J156" s="83">
        <f t="shared" si="23"/>
        <v>10460</v>
      </c>
      <c r="K156" s="83">
        <f>SUM(K158:K162)</f>
        <v>8300</v>
      </c>
      <c r="L156" s="83">
        <f>SUM(L158:L162)</f>
        <v>2160</v>
      </c>
      <c r="M156" s="83">
        <f t="shared" si="20"/>
        <v>10300</v>
      </c>
      <c r="N156" s="83">
        <f>SUM(N158:N162)</f>
        <v>10300</v>
      </c>
      <c r="O156" s="83">
        <f>SUM(O158:O162)</f>
        <v>0</v>
      </c>
      <c r="P156" s="84">
        <f t="shared" si="22"/>
        <v>-160</v>
      </c>
      <c r="Q156" s="84">
        <f t="shared" si="22"/>
        <v>2000</v>
      </c>
      <c r="R156" s="84">
        <f t="shared" si="22"/>
        <v>-2160</v>
      </c>
      <c r="S156" s="83">
        <f t="shared" si="21"/>
        <v>14800</v>
      </c>
      <c r="T156" s="83">
        <f>SUM(T158:T162)</f>
        <v>12300</v>
      </c>
      <c r="U156" s="83">
        <f>SUM(U158:U162)</f>
        <v>2500</v>
      </c>
      <c r="V156" s="83">
        <f t="shared" si="19"/>
        <v>16800</v>
      </c>
      <c r="W156" s="83">
        <f>SUM(W158:W162)</f>
        <v>14300</v>
      </c>
      <c r="X156" s="83">
        <f>SUM(X158:X162)</f>
        <v>2500</v>
      </c>
      <c r="Y156" s="92"/>
    </row>
    <row r="157" spans="1:25" ht="12.75" customHeight="1">
      <c r="A157" s="85" t="s">
        <v>247</v>
      </c>
      <c r="B157" s="86"/>
      <c r="C157" s="86"/>
      <c r="D157" s="86"/>
      <c r="E157" s="93" t="s">
        <v>5</v>
      </c>
      <c r="F157" s="86"/>
      <c r="G157" s="83"/>
      <c r="H157" s="83"/>
      <c r="I157" s="95"/>
      <c r="J157" s="95"/>
      <c r="K157" s="83"/>
      <c r="L157" s="83"/>
      <c r="M157" s="83"/>
      <c r="N157" s="83"/>
      <c r="O157" s="83"/>
      <c r="P157" s="84"/>
      <c r="Q157" s="84"/>
      <c r="R157" s="84"/>
      <c r="S157" s="83"/>
      <c r="T157" s="83"/>
      <c r="U157" s="83"/>
      <c r="V157" s="83"/>
      <c r="W157" s="83"/>
      <c r="X157" s="83"/>
      <c r="Y157" s="92"/>
    </row>
    <row r="158" spans="1:25" ht="23.25" customHeight="1">
      <c r="A158" s="85"/>
      <c r="B158" s="86"/>
      <c r="C158" s="86"/>
      <c r="D158" s="86"/>
      <c r="E158" s="98" t="s">
        <v>473</v>
      </c>
      <c r="F158" s="86">
        <v>4213</v>
      </c>
      <c r="G158" s="83">
        <f t="shared" si="18"/>
        <v>7980</v>
      </c>
      <c r="H158" s="83">
        <v>7980</v>
      </c>
      <c r="I158" s="83"/>
      <c r="J158" s="83">
        <f t="shared" si="23"/>
        <v>8000</v>
      </c>
      <c r="K158" s="83">
        <v>8000</v>
      </c>
      <c r="L158" s="83"/>
      <c r="M158" s="83">
        <f t="shared" si="20"/>
        <v>10000</v>
      </c>
      <c r="N158" s="83">
        <v>10000</v>
      </c>
      <c r="O158" s="83"/>
      <c r="P158" s="84">
        <f t="shared" si="22"/>
        <v>2000</v>
      </c>
      <c r="Q158" s="84">
        <f t="shared" si="22"/>
        <v>2000</v>
      </c>
      <c r="R158" s="84">
        <f t="shared" si="22"/>
        <v>0</v>
      </c>
      <c r="S158" s="83">
        <f t="shared" si="21"/>
        <v>12000</v>
      </c>
      <c r="T158" s="83">
        <v>12000</v>
      </c>
      <c r="U158" s="83"/>
      <c r="V158" s="83">
        <f t="shared" si="19"/>
        <v>14000</v>
      </c>
      <c r="W158" s="83">
        <v>14000</v>
      </c>
      <c r="X158" s="83"/>
      <c r="Y158" s="92" t="s">
        <v>521</v>
      </c>
    </row>
    <row r="159" spans="1:25" ht="12.75" customHeight="1">
      <c r="A159" s="85"/>
      <c r="B159" s="86"/>
      <c r="C159" s="86"/>
      <c r="D159" s="86"/>
      <c r="E159" s="114" t="s">
        <v>446</v>
      </c>
      <c r="F159" s="86">
        <v>4239</v>
      </c>
      <c r="G159" s="83">
        <f t="shared" si="18"/>
        <v>0</v>
      </c>
      <c r="H159" s="83"/>
      <c r="I159" s="83"/>
      <c r="J159" s="83">
        <f t="shared" si="23"/>
        <v>0</v>
      </c>
      <c r="K159" s="83"/>
      <c r="L159" s="83"/>
      <c r="M159" s="83">
        <f t="shared" si="20"/>
        <v>0</v>
      </c>
      <c r="N159" s="83"/>
      <c r="O159" s="83"/>
      <c r="P159" s="84">
        <f t="shared" si="22"/>
        <v>0</v>
      </c>
      <c r="Q159" s="84">
        <f t="shared" si="22"/>
        <v>0</v>
      </c>
      <c r="R159" s="84">
        <f t="shared" si="22"/>
        <v>0</v>
      </c>
      <c r="S159" s="83">
        <f t="shared" si="21"/>
        <v>0</v>
      </c>
      <c r="T159" s="83"/>
      <c r="U159" s="83"/>
      <c r="V159" s="83">
        <f t="shared" si="19"/>
        <v>0</v>
      </c>
      <c r="W159" s="83"/>
      <c r="X159" s="83"/>
      <c r="Y159" s="92"/>
    </row>
    <row r="160" spans="1:25" ht="12.75" customHeight="1">
      <c r="A160" s="85"/>
      <c r="B160" s="86"/>
      <c r="C160" s="86"/>
      <c r="D160" s="86"/>
      <c r="E160" s="98" t="s">
        <v>467</v>
      </c>
      <c r="F160" s="86">
        <v>4264</v>
      </c>
      <c r="G160" s="83">
        <f t="shared" si="18"/>
        <v>0</v>
      </c>
      <c r="H160" s="83"/>
      <c r="I160" s="83"/>
      <c r="J160" s="83">
        <f t="shared" si="23"/>
        <v>0</v>
      </c>
      <c r="K160" s="83"/>
      <c r="L160" s="83"/>
      <c r="M160" s="83">
        <f t="shared" si="20"/>
        <v>0</v>
      </c>
      <c r="N160" s="83"/>
      <c r="O160" s="83"/>
      <c r="P160" s="84">
        <f t="shared" si="22"/>
        <v>0</v>
      </c>
      <c r="Q160" s="84">
        <f t="shared" si="22"/>
        <v>0</v>
      </c>
      <c r="R160" s="84">
        <f t="shared" si="22"/>
        <v>0</v>
      </c>
      <c r="S160" s="83">
        <f t="shared" si="21"/>
        <v>0</v>
      </c>
      <c r="T160" s="83"/>
      <c r="U160" s="83"/>
      <c r="V160" s="83">
        <f t="shared" si="19"/>
        <v>0</v>
      </c>
      <c r="W160" s="83"/>
      <c r="X160" s="83"/>
      <c r="Y160" s="92"/>
    </row>
    <row r="161" spans="1:25" ht="12.75" customHeight="1">
      <c r="A161" s="85"/>
      <c r="B161" s="86"/>
      <c r="C161" s="86"/>
      <c r="D161" s="86"/>
      <c r="E161" s="98" t="s">
        <v>474</v>
      </c>
      <c r="F161" s="86">
        <v>4269</v>
      </c>
      <c r="G161" s="83">
        <f t="shared" si="18"/>
        <v>0</v>
      </c>
      <c r="H161" s="83"/>
      <c r="I161" s="83"/>
      <c r="J161" s="83">
        <f t="shared" si="23"/>
        <v>300</v>
      </c>
      <c r="K161" s="83">
        <v>300</v>
      </c>
      <c r="L161" s="83"/>
      <c r="M161" s="83">
        <f t="shared" si="20"/>
        <v>300</v>
      </c>
      <c r="N161" s="83">
        <v>300</v>
      </c>
      <c r="O161" s="83"/>
      <c r="P161" s="84">
        <f t="shared" si="22"/>
        <v>0</v>
      </c>
      <c r="Q161" s="84">
        <f t="shared" si="22"/>
        <v>0</v>
      </c>
      <c r="R161" s="84">
        <f t="shared" si="22"/>
        <v>0</v>
      </c>
      <c r="S161" s="83">
        <f t="shared" si="21"/>
        <v>300</v>
      </c>
      <c r="T161" s="83">
        <v>300</v>
      </c>
      <c r="U161" s="83"/>
      <c r="V161" s="83">
        <f t="shared" si="19"/>
        <v>300</v>
      </c>
      <c r="W161" s="83">
        <v>300</v>
      </c>
      <c r="X161" s="83"/>
      <c r="Y161" s="99"/>
    </row>
    <row r="162" spans="1:25" ht="22.5" customHeight="1">
      <c r="A162" s="85"/>
      <c r="B162" s="86"/>
      <c r="C162" s="86"/>
      <c r="D162" s="86"/>
      <c r="E162" s="98" t="s">
        <v>460</v>
      </c>
      <c r="F162" s="86">
        <v>5122</v>
      </c>
      <c r="G162" s="83">
        <f t="shared" si="18"/>
        <v>1348.9</v>
      </c>
      <c r="H162" s="83"/>
      <c r="I162" s="83">
        <v>1348.9</v>
      </c>
      <c r="J162" s="83">
        <f t="shared" si="23"/>
        <v>2160</v>
      </c>
      <c r="K162" s="83"/>
      <c r="L162" s="83">
        <v>2160</v>
      </c>
      <c r="M162" s="83">
        <f t="shared" si="20"/>
        <v>0</v>
      </c>
      <c r="N162" s="83"/>
      <c r="O162" s="83"/>
      <c r="P162" s="84">
        <f t="shared" si="22"/>
        <v>-2160</v>
      </c>
      <c r="Q162" s="84">
        <f t="shared" si="22"/>
        <v>0</v>
      </c>
      <c r="R162" s="84">
        <f t="shared" si="22"/>
        <v>-2160</v>
      </c>
      <c r="S162" s="83">
        <f t="shared" si="21"/>
        <v>2500</v>
      </c>
      <c r="T162" s="83"/>
      <c r="U162" s="83">
        <v>2500</v>
      </c>
      <c r="V162" s="83">
        <f t="shared" si="19"/>
        <v>2500</v>
      </c>
      <c r="W162" s="83"/>
      <c r="X162" s="83">
        <v>2500</v>
      </c>
      <c r="Y162" s="99" t="s">
        <v>536</v>
      </c>
    </row>
    <row r="163" spans="1:25" s="45" customFormat="1" ht="46.5" customHeight="1">
      <c r="A163" s="52"/>
      <c r="B163" s="82" t="s">
        <v>249</v>
      </c>
      <c r="C163" s="82" t="s">
        <v>188</v>
      </c>
      <c r="D163" s="82" t="s">
        <v>188</v>
      </c>
      <c r="E163" s="94" t="s">
        <v>250</v>
      </c>
      <c r="F163" s="97"/>
      <c r="G163" s="83">
        <f t="shared" si="18"/>
        <v>62032.7</v>
      </c>
      <c r="H163" s="95">
        <f>+H165+H177</f>
        <v>14602.8</v>
      </c>
      <c r="I163" s="95">
        <f>+I165+I177</f>
        <v>47429.9</v>
      </c>
      <c r="J163" s="83">
        <f t="shared" si="23"/>
        <v>13690</v>
      </c>
      <c r="K163" s="95">
        <f>+K165+K177</f>
        <v>7500</v>
      </c>
      <c r="L163" s="95">
        <f>+L165+L177</f>
        <v>6190</v>
      </c>
      <c r="M163" s="83">
        <f t="shared" si="20"/>
        <v>8800</v>
      </c>
      <c r="N163" s="95">
        <f>+N165+N177</f>
        <v>8000</v>
      </c>
      <c r="O163" s="95">
        <f>+O165+O177</f>
        <v>800</v>
      </c>
      <c r="P163" s="84">
        <f t="shared" si="22"/>
        <v>-4890</v>
      </c>
      <c r="Q163" s="84">
        <f t="shared" si="22"/>
        <v>500</v>
      </c>
      <c r="R163" s="84">
        <f t="shared" si="22"/>
        <v>-5390</v>
      </c>
      <c r="S163" s="83">
        <f t="shared" si="21"/>
        <v>10000</v>
      </c>
      <c r="T163" s="95">
        <f>+T165+T177</f>
        <v>9000</v>
      </c>
      <c r="U163" s="95">
        <f>+U165+U177</f>
        <v>1000</v>
      </c>
      <c r="V163" s="83">
        <f t="shared" si="19"/>
        <v>10000</v>
      </c>
      <c r="W163" s="95">
        <f>+W165+W177</f>
        <v>9000</v>
      </c>
      <c r="X163" s="95">
        <f>+X165+X177</f>
        <v>1000</v>
      </c>
      <c r="Y163" s="92"/>
    </row>
    <row r="164" spans="1:25" ht="12.75" customHeight="1">
      <c r="A164" s="41" t="s">
        <v>248</v>
      </c>
      <c r="B164" s="86"/>
      <c r="C164" s="86"/>
      <c r="D164" s="86"/>
      <c r="E164" s="93" t="s">
        <v>5</v>
      </c>
      <c r="F164" s="86"/>
      <c r="G164" s="83">
        <f t="shared" si="18"/>
        <v>0</v>
      </c>
      <c r="H164" s="83"/>
      <c r="I164" s="83"/>
      <c r="J164" s="83">
        <f t="shared" si="23"/>
        <v>0</v>
      </c>
      <c r="K164" s="83"/>
      <c r="L164" s="83"/>
      <c r="M164" s="83">
        <f t="shared" si="20"/>
        <v>0</v>
      </c>
      <c r="N164" s="83"/>
      <c r="O164" s="83"/>
      <c r="P164" s="84">
        <f t="shared" si="22"/>
        <v>0</v>
      </c>
      <c r="Q164" s="84">
        <f t="shared" si="22"/>
        <v>0</v>
      </c>
      <c r="R164" s="84">
        <f t="shared" si="22"/>
        <v>0</v>
      </c>
      <c r="S164" s="83">
        <f t="shared" si="21"/>
        <v>0</v>
      </c>
      <c r="T164" s="83"/>
      <c r="U164" s="83"/>
      <c r="V164" s="83">
        <f t="shared" si="19"/>
        <v>0</v>
      </c>
      <c r="W164" s="83"/>
      <c r="X164" s="83"/>
      <c r="Y164" s="92"/>
    </row>
    <row r="165" spans="1:25" ht="12.75" customHeight="1">
      <c r="A165" s="41">
        <v>2630</v>
      </c>
      <c r="B165" s="86" t="s">
        <v>249</v>
      </c>
      <c r="C165" s="86">
        <v>3</v>
      </c>
      <c r="D165" s="86">
        <v>0</v>
      </c>
      <c r="E165" s="100" t="s">
        <v>475</v>
      </c>
      <c r="F165" s="86"/>
      <c r="G165" s="83">
        <f t="shared" si="18"/>
        <v>15959.8</v>
      </c>
      <c r="H165" s="83">
        <f>+H166</f>
        <v>13602.9</v>
      </c>
      <c r="I165" s="83">
        <f>+I166</f>
        <v>2356.9</v>
      </c>
      <c r="J165" s="83">
        <f t="shared" si="23"/>
        <v>4800</v>
      </c>
      <c r="K165" s="83">
        <f>+K166</f>
        <v>4000</v>
      </c>
      <c r="L165" s="83">
        <f>+L166</f>
        <v>800</v>
      </c>
      <c r="M165" s="83">
        <f t="shared" si="20"/>
        <v>5300</v>
      </c>
      <c r="N165" s="83">
        <f>+N166</f>
        <v>4500</v>
      </c>
      <c r="O165" s="83">
        <f>+O166</f>
        <v>800</v>
      </c>
      <c r="P165" s="84">
        <f t="shared" si="22"/>
        <v>500</v>
      </c>
      <c r="Q165" s="84">
        <f t="shared" si="22"/>
        <v>500</v>
      </c>
      <c r="R165" s="84">
        <f t="shared" si="22"/>
        <v>0</v>
      </c>
      <c r="S165" s="83">
        <f t="shared" si="21"/>
        <v>6500</v>
      </c>
      <c r="T165" s="83">
        <f>+T166</f>
        <v>5500</v>
      </c>
      <c r="U165" s="83">
        <f>+U166</f>
        <v>1000</v>
      </c>
      <c r="V165" s="83">
        <f t="shared" si="19"/>
        <v>6500</v>
      </c>
      <c r="W165" s="83">
        <f>+W166</f>
        <v>5500</v>
      </c>
      <c r="X165" s="83">
        <f>+X166</f>
        <v>1000</v>
      </c>
      <c r="Y165" s="92"/>
    </row>
    <row r="166" spans="1:25" ht="12.75" customHeight="1">
      <c r="A166" s="41">
        <v>2631</v>
      </c>
      <c r="B166" s="86" t="s">
        <v>249</v>
      </c>
      <c r="C166" s="86">
        <v>3</v>
      </c>
      <c r="D166" s="86" t="s">
        <v>191</v>
      </c>
      <c r="E166" s="100" t="s">
        <v>475</v>
      </c>
      <c r="F166" s="86"/>
      <c r="G166" s="83">
        <f t="shared" si="18"/>
        <v>15959.8</v>
      </c>
      <c r="H166" s="83">
        <f>SUM(H167:H176)</f>
        <v>13602.9</v>
      </c>
      <c r="I166" s="83">
        <f>SUM(I167:I176)</f>
        <v>2356.9</v>
      </c>
      <c r="J166" s="83">
        <f t="shared" si="23"/>
        <v>4800</v>
      </c>
      <c r="K166" s="83">
        <f>SUM(K167:K176)</f>
        <v>4000</v>
      </c>
      <c r="L166" s="83">
        <f>SUM(L167:L176)</f>
        <v>800</v>
      </c>
      <c r="M166" s="83">
        <f t="shared" si="20"/>
        <v>5300</v>
      </c>
      <c r="N166" s="83">
        <f>SUM(N167:N176)</f>
        <v>4500</v>
      </c>
      <c r="O166" s="83">
        <f>SUM(O167:O176)</f>
        <v>800</v>
      </c>
      <c r="P166" s="84">
        <f t="shared" si="22"/>
        <v>500</v>
      </c>
      <c r="Q166" s="84">
        <f t="shared" si="22"/>
        <v>500</v>
      </c>
      <c r="R166" s="84">
        <f t="shared" si="22"/>
        <v>0</v>
      </c>
      <c r="S166" s="83">
        <f t="shared" si="21"/>
        <v>6500</v>
      </c>
      <c r="T166" s="83">
        <f>SUM(T167:T176)</f>
        <v>5500</v>
      </c>
      <c r="U166" s="83">
        <f>SUM(U167:U176)</f>
        <v>1000</v>
      </c>
      <c r="V166" s="83">
        <f t="shared" si="19"/>
        <v>6500</v>
      </c>
      <c r="W166" s="83">
        <f>SUM(W167:W176)</f>
        <v>5500</v>
      </c>
      <c r="X166" s="83">
        <f>SUM(X167:X176)</f>
        <v>1000</v>
      </c>
      <c r="Y166" s="92"/>
    </row>
    <row r="167" spans="1:25" s="51" customFormat="1" ht="27" customHeight="1">
      <c r="A167" s="52"/>
      <c r="B167" s="86"/>
      <c r="C167" s="86"/>
      <c r="D167" s="86"/>
      <c r="E167" s="98" t="s">
        <v>473</v>
      </c>
      <c r="F167" s="86">
        <v>4213</v>
      </c>
      <c r="G167" s="55">
        <f t="shared" si="18"/>
        <v>13602.9</v>
      </c>
      <c r="H167" s="55">
        <v>13602.9</v>
      </c>
      <c r="I167" s="55"/>
      <c r="J167" s="55">
        <f t="shared" si="23"/>
        <v>4000</v>
      </c>
      <c r="K167" s="55">
        <v>4000</v>
      </c>
      <c r="L167" s="55"/>
      <c r="M167" s="55">
        <f t="shared" si="20"/>
        <v>4200</v>
      </c>
      <c r="N167" s="55">
        <v>4200</v>
      </c>
      <c r="O167" s="55"/>
      <c r="P167" s="120">
        <f t="shared" si="22"/>
        <v>200</v>
      </c>
      <c r="Q167" s="120">
        <f t="shared" si="22"/>
        <v>200</v>
      </c>
      <c r="R167" s="120">
        <f t="shared" si="22"/>
        <v>0</v>
      </c>
      <c r="S167" s="55">
        <f t="shared" si="21"/>
        <v>4500</v>
      </c>
      <c r="T167" s="55">
        <v>4500</v>
      </c>
      <c r="U167" s="55"/>
      <c r="V167" s="55">
        <f t="shared" si="19"/>
        <v>4500</v>
      </c>
      <c r="W167" s="55">
        <v>4500</v>
      </c>
      <c r="X167" s="55"/>
      <c r="Y167" s="92"/>
    </row>
    <row r="168" spans="1:25" ht="19.5" customHeight="1">
      <c r="A168" s="41"/>
      <c r="B168" s="86"/>
      <c r="C168" s="86"/>
      <c r="D168" s="86"/>
      <c r="E168" s="98" t="s">
        <v>476</v>
      </c>
      <c r="F168" s="86">
        <v>4251</v>
      </c>
      <c r="G168" s="83">
        <f t="shared" si="18"/>
        <v>0</v>
      </c>
      <c r="H168" s="83"/>
      <c r="I168" s="83"/>
      <c r="J168" s="83">
        <f t="shared" si="23"/>
        <v>0</v>
      </c>
      <c r="K168" s="83"/>
      <c r="L168" s="83"/>
      <c r="M168" s="83">
        <f t="shared" si="20"/>
        <v>300</v>
      </c>
      <c r="N168" s="83">
        <v>300</v>
      </c>
      <c r="O168" s="83"/>
      <c r="P168" s="84">
        <f t="shared" si="22"/>
        <v>300</v>
      </c>
      <c r="Q168" s="84">
        <f t="shared" si="22"/>
        <v>300</v>
      </c>
      <c r="R168" s="84">
        <f t="shared" si="22"/>
        <v>0</v>
      </c>
      <c r="S168" s="83">
        <f t="shared" si="21"/>
        <v>1000</v>
      </c>
      <c r="T168" s="83">
        <v>1000</v>
      </c>
      <c r="U168" s="83"/>
      <c r="V168" s="83">
        <f t="shared" si="19"/>
        <v>1000</v>
      </c>
      <c r="W168" s="83">
        <v>1000</v>
      </c>
      <c r="X168" s="83"/>
      <c r="Y168" s="92"/>
    </row>
    <row r="169" spans="1:25" ht="12.75" customHeight="1">
      <c r="A169" s="41"/>
      <c r="B169" s="86"/>
      <c r="C169" s="86"/>
      <c r="D169" s="86"/>
      <c r="E169" s="98" t="s">
        <v>467</v>
      </c>
      <c r="F169" s="86">
        <v>4264</v>
      </c>
      <c r="G169" s="83">
        <f t="shared" si="18"/>
        <v>0</v>
      </c>
      <c r="H169" s="83"/>
      <c r="I169" s="83"/>
      <c r="J169" s="83">
        <f t="shared" si="23"/>
        <v>0</v>
      </c>
      <c r="K169" s="83"/>
      <c r="L169" s="83"/>
      <c r="M169" s="83">
        <f t="shared" si="20"/>
        <v>0</v>
      </c>
      <c r="N169" s="83"/>
      <c r="O169" s="83"/>
      <c r="P169" s="84">
        <f t="shared" si="22"/>
        <v>0</v>
      </c>
      <c r="Q169" s="84">
        <f t="shared" si="22"/>
        <v>0</v>
      </c>
      <c r="R169" s="84">
        <f t="shared" si="22"/>
        <v>0</v>
      </c>
      <c r="S169" s="83">
        <f t="shared" si="21"/>
        <v>0</v>
      </c>
      <c r="T169" s="83"/>
      <c r="U169" s="83"/>
      <c r="V169" s="83">
        <f t="shared" si="19"/>
        <v>0</v>
      </c>
      <c r="W169" s="83"/>
      <c r="X169" s="83"/>
      <c r="Y169" s="92"/>
    </row>
    <row r="170" spans="1:25" ht="12.75" customHeight="1">
      <c r="A170" s="41"/>
      <c r="B170" s="86"/>
      <c r="C170" s="86"/>
      <c r="D170" s="86"/>
      <c r="E170" s="98" t="s">
        <v>453</v>
      </c>
      <c r="F170" s="86">
        <v>4269</v>
      </c>
      <c r="G170" s="83">
        <f t="shared" si="18"/>
        <v>0</v>
      </c>
      <c r="H170" s="83">
        <v>0</v>
      </c>
      <c r="I170" s="83"/>
      <c r="J170" s="83">
        <f t="shared" si="23"/>
        <v>0</v>
      </c>
      <c r="K170" s="83"/>
      <c r="L170" s="83"/>
      <c r="M170" s="83">
        <f t="shared" si="20"/>
        <v>0</v>
      </c>
      <c r="N170" s="83"/>
      <c r="O170" s="83"/>
      <c r="P170" s="84">
        <f t="shared" si="22"/>
        <v>0</v>
      </c>
      <c r="Q170" s="84">
        <f t="shared" si="22"/>
        <v>0</v>
      </c>
      <c r="R170" s="84">
        <f t="shared" si="22"/>
        <v>0</v>
      </c>
      <c r="S170" s="83">
        <f t="shared" si="21"/>
        <v>0</v>
      </c>
      <c r="T170" s="83"/>
      <c r="U170" s="83"/>
      <c r="V170" s="83">
        <f t="shared" si="19"/>
        <v>0</v>
      </c>
      <c r="W170" s="83">
        <v>0</v>
      </c>
      <c r="X170" s="83"/>
      <c r="Y170" s="92"/>
    </row>
    <row r="171" spans="1:25" ht="22.5" hidden="1" customHeight="1">
      <c r="A171" s="41"/>
      <c r="B171" s="86"/>
      <c r="C171" s="86"/>
      <c r="D171" s="86"/>
      <c r="E171" s="98" t="s">
        <v>477</v>
      </c>
      <c r="F171" s="86">
        <v>4622</v>
      </c>
      <c r="G171" s="83">
        <f t="shared" si="18"/>
        <v>0</v>
      </c>
      <c r="H171" s="83"/>
      <c r="I171" s="83"/>
      <c r="J171" s="83">
        <f t="shared" si="23"/>
        <v>0</v>
      </c>
      <c r="K171" s="83"/>
      <c r="L171" s="83"/>
      <c r="M171" s="83">
        <f t="shared" si="20"/>
        <v>0</v>
      </c>
      <c r="N171" s="83"/>
      <c r="O171" s="83"/>
      <c r="P171" s="84">
        <f t="shared" si="22"/>
        <v>0</v>
      </c>
      <c r="Q171" s="84">
        <f t="shared" si="22"/>
        <v>0</v>
      </c>
      <c r="R171" s="84">
        <f t="shared" si="22"/>
        <v>0</v>
      </c>
      <c r="S171" s="83">
        <f t="shared" si="21"/>
        <v>0</v>
      </c>
      <c r="T171" s="83"/>
      <c r="U171" s="83"/>
      <c r="V171" s="83">
        <f t="shared" si="19"/>
        <v>0</v>
      </c>
      <c r="W171" s="83"/>
      <c r="X171" s="83"/>
      <c r="Y171" s="92"/>
    </row>
    <row r="172" spans="1:25" ht="22.5" hidden="1" customHeight="1">
      <c r="A172" s="41"/>
      <c r="B172" s="86"/>
      <c r="C172" s="86"/>
      <c r="D172" s="86"/>
      <c r="E172" s="98" t="s">
        <v>478</v>
      </c>
      <c r="F172" s="86">
        <v>4861</v>
      </c>
      <c r="G172" s="83">
        <f t="shared" si="18"/>
        <v>0</v>
      </c>
      <c r="H172" s="83"/>
      <c r="I172" s="83"/>
      <c r="J172" s="83">
        <f t="shared" si="23"/>
        <v>0</v>
      </c>
      <c r="K172" s="83"/>
      <c r="L172" s="83"/>
      <c r="M172" s="83">
        <f t="shared" si="20"/>
        <v>0</v>
      </c>
      <c r="N172" s="83"/>
      <c r="O172" s="83"/>
      <c r="P172" s="84">
        <f t="shared" si="22"/>
        <v>0</v>
      </c>
      <c r="Q172" s="84">
        <f t="shared" si="22"/>
        <v>0</v>
      </c>
      <c r="R172" s="84">
        <f t="shared" si="22"/>
        <v>0</v>
      </c>
      <c r="S172" s="83">
        <f t="shared" si="21"/>
        <v>0</v>
      </c>
      <c r="T172" s="83"/>
      <c r="U172" s="83"/>
      <c r="V172" s="83">
        <f t="shared" si="19"/>
        <v>0</v>
      </c>
      <c r="W172" s="83"/>
      <c r="X172" s="83"/>
      <c r="Y172" s="92"/>
    </row>
    <row r="173" spans="1:25" ht="22.5" customHeight="1">
      <c r="A173" s="41"/>
      <c r="B173" s="86"/>
      <c r="C173" s="86"/>
      <c r="D173" s="86"/>
      <c r="E173" s="98" t="s">
        <v>479</v>
      </c>
      <c r="F173" s="86">
        <v>5112</v>
      </c>
      <c r="G173" s="83">
        <f t="shared" si="18"/>
        <v>2356.9</v>
      </c>
      <c r="H173" s="83"/>
      <c r="I173" s="83">
        <v>2356.9</v>
      </c>
      <c r="J173" s="83">
        <f t="shared" si="23"/>
        <v>0</v>
      </c>
      <c r="K173" s="83"/>
      <c r="L173" s="83"/>
      <c r="M173" s="83">
        <f t="shared" si="20"/>
        <v>0</v>
      </c>
      <c r="N173" s="83"/>
      <c r="O173" s="83"/>
      <c r="P173" s="84">
        <f t="shared" si="22"/>
        <v>0</v>
      </c>
      <c r="Q173" s="84">
        <f t="shared" si="22"/>
        <v>0</v>
      </c>
      <c r="R173" s="84">
        <f t="shared" si="22"/>
        <v>0</v>
      </c>
      <c r="S173" s="83">
        <f t="shared" si="21"/>
        <v>0</v>
      </c>
      <c r="T173" s="83"/>
      <c r="U173" s="83"/>
      <c r="V173" s="83">
        <f t="shared" si="19"/>
        <v>0</v>
      </c>
      <c r="W173" s="83"/>
      <c r="X173" s="83"/>
      <c r="Y173" s="92"/>
    </row>
    <row r="174" spans="1:25" ht="22.5" customHeight="1">
      <c r="A174" s="41"/>
      <c r="B174" s="86"/>
      <c r="C174" s="86"/>
      <c r="D174" s="86"/>
      <c r="E174" s="98" t="s">
        <v>458</v>
      </c>
      <c r="F174" s="86">
        <v>5113</v>
      </c>
      <c r="G174" s="83">
        <f t="shared" si="18"/>
        <v>0</v>
      </c>
      <c r="H174" s="83"/>
      <c r="I174" s="83"/>
      <c r="J174" s="83">
        <f t="shared" si="23"/>
        <v>0</v>
      </c>
      <c r="K174" s="83"/>
      <c r="L174" s="83"/>
      <c r="M174" s="83">
        <f t="shared" si="20"/>
        <v>0</v>
      </c>
      <c r="N174" s="83"/>
      <c r="O174" s="83"/>
      <c r="P174" s="84">
        <f t="shared" si="22"/>
        <v>0</v>
      </c>
      <c r="Q174" s="84">
        <f t="shared" si="22"/>
        <v>0</v>
      </c>
      <c r="R174" s="84">
        <f t="shared" si="22"/>
        <v>0</v>
      </c>
      <c r="S174" s="83">
        <f t="shared" si="21"/>
        <v>0</v>
      </c>
      <c r="T174" s="83"/>
      <c r="U174" s="83"/>
      <c r="V174" s="83">
        <f t="shared" si="19"/>
        <v>0</v>
      </c>
      <c r="W174" s="83"/>
      <c r="X174" s="83"/>
      <c r="Y174" s="56" t="s">
        <v>537</v>
      </c>
    </row>
    <row r="175" spans="1:25" ht="17.25" customHeight="1">
      <c r="A175" s="41"/>
      <c r="B175" s="86"/>
      <c r="C175" s="86"/>
      <c r="D175" s="86"/>
      <c r="E175" s="98" t="s">
        <v>461</v>
      </c>
      <c r="F175" s="86" t="s">
        <v>383</v>
      </c>
      <c r="G175" s="83"/>
      <c r="H175" s="83"/>
      <c r="I175" s="83"/>
      <c r="J175" s="83"/>
      <c r="K175" s="83"/>
      <c r="L175" s="83">
        <v>800</v>
      </c>
      <c r="M175" s="83"/>
      <c r="N175" s="83"/>
      <c r="O175" s="83">
        <v>800</v>
      </c>
      <c r="P175" s="84">
        <f t="shared" si="22"/>
        <v>0</v>
      </c>
      <c r="Q175" s="84">
        <f t="shared" si="22"/>
        <v>0</v>
      </c>
      <c r="R175" s="84">
        <f t="shared" si="22"/>
        <v>0</v>
      </c>
      <c r="S175" s="83"/>
      <c r="T175" s="83"/>
      <c r="U175" s="83">
        <v>1000</v>
      </c>
      <c r="V175" s="83"/>
      <c r="W175" s="83"/>
      <c r="X175" s="83">
        <v>1000</v>
      </c>
      <c r="Y175" s="92" t="s">
        <v>535</v>
      </c>
    </row>
    <row r="176" spans="1:25" ht="17.25" customHeight="1">
      <c r="A176" s="41"/>
      <c r="B176" s="86"/>
      <c r="C176" s="86"/>
      <c r="D176" s="86"/>
      <c r="E176" s="98" t="s">
        <v>463</v>
      </c>
      <c r="F176" s="86">
        <v>5134</v>
      </c>
      <c r="G176" s="83">
        <f t="shared" si="18"/>
        <v>0</v>
      </c>
      <c r="H176" s="83"/>
      <c r="I176" s="83"/>
      <c r="J176" s="83">
        <f t="shared" si="23"/>
        <v>0</v>
      </c>
      <c r="K176" s="83"/>
      <c r="L176" s="83"/>
      <c r="M176" s="83">
        <f t="shared" si="20"/>
        <v>0</v>
      </c>
      <c r="N176" s="83"/>
      <c r="O176" s="83"/>
      <c r="P176" s="84">
        <f t="shared" si="22"/>
        <v>0</v>
      </c>
      <c r="Q176" s="84">
        <f t="shared" si="22"/>
        <v>0</v>
      </c>
      <c r="R176" s="84">
        <f t="shared" si="22"/>
        <v>0</v>
      </c>
      <c r="S176" s="83">
        <f t="shared" si="21"/>
        <v>0</v>
      </c>
      <c r="T176" s="83"/>
      <c r="U176" s="83"/>
      <c r="V176" s="83">
        <f t="shared" si="19"/>
        <v>0</v>
      </c>
      <c r="W176" s="83"/>
      <c r="X176" s="83"/>
      <c r="Y176" s="56"/>
    </row>
    <row r="177" spans="1:25" s="113" customFormat="1" ht="18.75" customHeight="1">
      <c r="A177" s="112"/>
      <c r="B177" s="97" t="s">
        <v>249</v>
      </c>
      <c r="C177" s="97" t="s">
        <v>228</v>
      </c>
      <c r="D177" s="97" t="s">
        <v>188</v>
      </c>
      <c r="E177" s="94" t="s">
        <v>252</v>
      </c>
      <c r="F177" s="97"/>
      <c r="G177" s="95">
        <f t="shared" si="18"/>
        <v>46072.9</v>
      </c>
      <c r="H177" s="95">
        <f>+H179</f>
        <v>999.9</v>
      </c>
      <c r="I177" s="95">
        <f>+I179</f>
        <v>45073</v>
      </c>
      <c r="J177" s="95">
        <f t="shared" si="23"/>
        <v>8890</v>
      </c>
      <c r="K177" s="95">
        <f>+K179</f>
        <v>3500</v>
      </c>
      <c r="L177" s="95">
        <f>+L179</f>
        <v>5390</v>
      </c>
      <c r="M177" s="95">
        <f>+M179</f>
        <v>3500</v>
      </c>
      <c r="N177" s="95">
        <f>+N179</f>
        <v>3500</v>
      </c>
      <c r="O177" s="95">
        <f>+O179</f>
        <v>0</v>
      </c>
      <c r="P177" s="84">
        <f t="shared" si="22"/>
        <v>-5390</v>
      </c>
      <c r="Q177" s="84">
        <f t="shared" si="22"/>
        <v>0</v>
      </c>
      <c r="R177" s="84">
        <f t="shared" si="22"/>
        <v>-5390</v>
      </c>
      <c r="S177" s="95">
        <f t="shared" si="21"/>
        <v>3500</v>
      </c>
      <c r="T177" s="95">
        <f>+T179</f>
        <v>3500</v>
      </c>
      <c r="U177" s="95">
        <f>+U179</f>
        <v>0</v>
      </c>
      <c r="V177" s="95">
        <f t="shared" si="19"/>
        <v>3500</v>
      </c>
      <c r="W177" s="95">
        <f>+W179</f>
        <v>3500</v>
      </c>
      <c r="X177" s="95">
        <f>+X179</f>
        <v>0</v>
      </c>
      <c r="Y177" s="110"/>
    </row>
    <row r="178" spans="1:25" ht="12.75" customHeight="1">
      <c r="A178" s="41" t="s">
        <v>251</v>
      </c>
      <c r="B178" s="86"/>
      <c r="C178" s="86"/>
      <c r="D178" s="86"/>
      <c r="E178" s="93" t="s">
        <v>193</v>
      </c>
      <c r="F178" s="86"/>
      <c r="G178" s="83">
        <f t="shared" si="18"/>
        <v>0</v>
      </c>
      <c r="H178" s="83"/>
      <c r="I178" s="83"/>
      <c r="J178" s="83">
        <f t="shared" si="23"/>
        <v>0</v>
      </c>
      <c r="K178" s="83"/>
      <c r="L178" s="83"/>
      <c r="M178" s="83">
        <f t="shared" si="20"/>
        <v>0</v>
      </c>
      <c r="N178" s="83"/>
      <c r="O178" s="83"/>
      <c r="P178" s="84">
        <f t="shared" si="22"/>
        <v>0</v>
      </c>
      <c r="Q178" s="84">
        <f t="shared" si="22"/>
        <v>0</v>
      </c>
      <c r="R178" s="84">
        <f t="shared" si="22"/>
        <v>0</v>
      </c>
      <c r="S178" s="83">
        <f t="shared" si="21"/>
        <v>0</v>
      </c>
      <c r="T178" s="83"/>
      <c r="U178" s="83"/>
      <c r="V178" s="83">
        <f t="shared" si="19"/>
        <v>0</v>
      </c>
      <c r="W178" s="83"/>
      <c r="X178" s="83"/>
      <c r="Y178" s="92"/>
    </row>
    <row r="179" spans="1:25" ht="12.75" customHeight="1">
      <c r="A179" s="52"/>
      <c r="B179" s="86" t="s">
        <v>249</v>
      </c>
      <c r="C179" s="86" t="s">
        <v>228</v>
      </c>
      <c r="D179" s="86" t="s">
        <v>191</v>
      </c>
      <c r="E179" s="93" t="s">
        <v>252</v>
      </c>
      <c r="F179" s="86"/>
      <c r="G179" s="83">
        <f t="shared" si="18"/>
        <v>46072.9</v>
      </c>
      <c r="H179" s="83">
        <f>SUM(H180:H185)</f>
        <v>999.9</v>
      </c>
      <c r="I179" s="83">
        <f>SUM(I180:I185)</f>
        <v>45073</v>
      </c>
      <c r="J179" s="83">
        <f t="shared" si="23"/>
        <v>8890</v>
      </c>
      <c r="K179" s="83">
        <f>SUM(K180:K185)</f>
        <v>3500</v>
      </c>
      <c r="L179" s="83">
        <f>SUM(L180:L185)</f>
        <v>5390</v>
      </c>
      <c r="M179" s="83">
        <f>SUM(M180:M185)</f>
        <v>3500</v>
      </c>
      <c r="N179" s="83">
        <f>SUM(N180:N185)</f>
        <v>3500</v>
      </c>
      <c r="O179" s="83">
        <f>SUM(O180:O185)</f>
        <v>0</v>
      </c>
      <c r="P179" s="84">
        <f t="shared" si="22"/>
        <v>-5390</v>
      </c>
      <c r="Q179" s="84">
        <f t="shared" si="22"/>
        <v>0</v>
      </c>
      <c r="R179" s="84">
        <f t="shared" si="22"/>
        <v>-5390</v>
      </c>
      <c r="S179" s="83">
        <f t="shared" si="21"/>
        <v>3500</v>
      </c>
      <c r="T179" s="83">
        <f>SUM(T180:T185)</f>
        <v>3500</v>
      </c>
      <c r="U179" s="83">
        <f>SUM(U180:U185)</f>
        <v>0</v>
      </c>
      <c r="V179" s="83">
        <f t="shared" si="19"/>
        <v>3500</v>
      </c>
      <c r="W179" s="83">
        <f>SUM(W180:W185)</f>
        <v>3500</v>
      </c>
      <c r="X179" s="83">
        <f>SUM(X180:X185)</f>
        <v>0</v>
      </c>
    </row>
    <row r="180" spans="1:25" ht="12" customHeight="1">
      <c r="A180" s="85" t="s">
        <v>253</v>
      </c>
      <c r="B180" s="86"/>
      <c r="C180" s="86"/>
      <c r="D180" s="86"/>
      <c r="E180" s="93" t="s">
        <v>5</v>
      </c>
      <c r="F180" s="86"/>
      <c r="G180" s="83">
        <f t="shared" si="18"/>
        <v>0</v>
      </c>
      <c r="H180" s="83"/>
      <c r="I180" s="83"/>
      <c r="J180" s="83">
        <f t="shared" si="23"/>
        <v>0</v>
      </c>
      <c r="K180" s="83"/>
      <c r="L180" s="83"/>
      <c r="M180" s="83">
        <f t="shared" si="20"/>
        <v>0</v>
      </c>
      <c r="N180" s="83"/>
      <c r="O180" s="83"/>
      <c r="P180" s="84">
        <f t="shared" si="22"/>
        <v>0</v>
      </c>
      <c r="Q180" s="84">
        <f t="shared" si="22"/>
        <v>0</v>
      </c>
      <c r="R180" s="84">
        <f t="shared" si="22"/>
        <v>0</v>
      </c>
      <c r="S180" s="83">
        <f t="shared" si="21"/>
        <v>0</v>
      </c>
      <c r="T180" s="83"/>
      <c r="U180" s="83"/>
      <c r="V180" s="83">
        <f t="shared" si="19"/>
        <v>0</v>
      </c>
      <c r="W180" s="83"/>
      <c r="X180" s="83"/>
      <c r="Y180" s="92"/>
    </row>
    <row r="181" spans="1:25" s="51" customFormat="1" ht="50.25" customHeight="1">
      <c r="A181" s="85"/>
      <c r="B181" s="86"/>
      <c r="C181" s="86"/>
      <c r="D181" s="86"/>
      <c r="E181" s="98" t="s">
        <v>476</v>
      </c>
      <c r="F181" s="86">
        <v>4251</v>
      </c>
      <c r="G181" s="55"/>
      <c r="H181" s="55"/>
      <c r="I181" s="55"/>
      <c r="J181" s="55"/>
      <c r="K181" s="55">
        <v>500</v>
      </c>
      <c r="L181" s="55"/>
      <c r="M181" s="55">
        <f t="shared" si="20"/>
        <v>500</v>
      </c>
      <c r="N181" s="55">
        <v>500</v>
      </c>
      <c r="O181" s="55"/>
      <c r="P181" s="120">
        <f t="shared" si="22"/>
        <v>500</v>
      </c>
      <c r="Q181" s="120">
        <f t="shared" si="22"/>
        <v>0</v>
      </c>
      <c r="R181" s="120">
        <f t="shared" si="22"/>
        <v>0</v>
      </c>
      <c r="S181" s="83">
        <f t="shared" si="21"/>
        <v>500</v>
      </c>
      <c r="T181" s="55">
        <v>500</v>
      </c>
      <c r="U181" s="55"/>
      <c r="V181" s="83">
        <f t="shared" si="19"/>
        <v>500</v>
      </c>
      <c r="W181" s="55">
        <v>500</v>
      </c>
      <c r="X181" s="55"/>
      <c r="Y181" s="56" t="s">
        <v>563</v>
      </c>
    </row>
    <row r="182" spans="1:25" ht="24.75" customHeight="1">
      <c r="A182" s="85"/>
      <c r="B182" s="86"/>
      <c r="C182" s="86"/>
      <c r="D182" s="86"/>
      <c r="E182" s="98" t="s">
        <v>453</v>
      </c>
      <c r="F182" s="86">
        <v>4269</v>
      </c>
      <c r="G182" s="83">
        <f t="shared" si="18"/>
        <v>999.9</v>
      </c>
      <c r="H182" s="83">
        <v>999.9</v>
      </c>
      <c r="I182" s="83"/>
      <c r="J182" s="83">
        <f t="shared" si="23"/>
        <v>3000</v>
      </c>
      <c r="K182" s="83">
        <v>3000</v>
      </c>
      <c r="L182" s="83"/>
      <c r="M182" s="83">
        <f t="shared" si="20"/>
        <v>3000</v>
      </c>
      <c r="N182" s="83">
        <v>3000</v>
      </c>
      <c r="O182" s="83"/>
      <c r="P182" s="84">
        <f t="shared" si="22"/>
        <v>0</v>
      </c>
      <c r="Q182" s="84">
        <f t="shared" si="22"/>
        <v>0</v>
      </c>
      <c r="R182" s="84">
        <f t="shared" si="22"/>
        <v>0</v>
      </c>
      <c r="S182" s="83">
        <f>+T182+U182</f>
        <v>3000</v>
      </c>
      <c r="T182" s="83">
        <v>3000</v>
      </c>
      <c r="U182" s="83"/>
      <c r="V182" s="83">
        <f t="shared" si="19"/>
        <v>3000</v>
      </c>
      <c r="W182" s="83">
        <v>3000</v>
      </c>
      <c r="X182" s="83"/>
      <c r="Y182" s="92"/>
    </row>
    <row r="183" spans="1:25" s="51" customFormat="1" ht="33" customHeight="1">
      <c r="A183" s="85"/>
      <c r="B183" s="86"/>
      <c r="C183" s="86"/>
      <c r="D183" s="86"/>
      <c r="E183" s="98" t="s">
        <v>458</v>
      </c>
      <c r="F183" s="86" t="s">
        <v>376</v>
      </c>
      <c r="G183" s="55"/>
      <c r="H183" s="55"/>
      <c r="I183" s="55">
        <v>45073</v>
      </c>
      <c r="J183" s="83">
        <f t="shared" si="23"/>
        <v>5390</v>
      </c>
      <c r="K183" s="55"/>
      <c r="L183" s="55">
        <v>5390</v>
      </c>
      <c r="M183" s="83">
        <f t="shared" si="20"/>
        <v>0</v>
      </c>
      <c r="N183" s="55"/>
      <c r="O183" s="55"/>
      <c r="P183" s="84">
        <f t="shared" si="22"/>
        <v>-5390</v>
      </c>
      <c r="Q183" s="84">
        <f t="shared" si="22"/>
        <v>0</v>
      </c>
      <c r="R183" s="120">
        <f t="shared" si="22"/>
        <v>-5390</v>
      </c>
      <c r="S183" s="55"/>
      <c r="T183" s="55"/>
      <c r="U183" s="55"/>
      <c r="V183" s="55"/>
      <c r="W183" s="55"/>
      <c r="X183" s="55"/>
      <c r="Y183" s="92" t="s">
        <v>562</v>
      </c>
    </row>
    <row r="184" spans="1:25" ht="15.75" customHeight="1">
      <c r="A184" s="85"/>
      <c r="B184" s="86"/>
      <c r="C184" s="86"/>
      <c r="D184" s="86"/>
      <c r="E184" s="98" t="s">
        <v>479</v>
      </c>
      <c r="F184" s="86" t="s">
        <v>374</v>
      </c>
      <c r="G184" s="83">
        <f t="shared" si="18"/>
        <v>0</v>
      </c>
      <c r="H184" s="83"/>
      <c r="I184" s="83"/>
      <c r="J184" s="83">
        <f t="shared" si="23"/>
        <v>0</v>
      </c>
      <c r="K184" s="83"/>
      <c r="L184" s="83"/>
      <c r="M184" s="83">
        <f t="shared" ref="M184:M251" si="24">+N184+O184</f>
        <v>0</v>
      </c>
      <c r="N184" s="83"/>
      <c r="O184" s="83"/>
      <c r="P184" s="84">
        <f t="shared" si="22"/>
        <v>0</v>
      </c>
      <c r="Q184" s="84">
        <f t="shared" si="22"/>
        <v>0</v>
      </c>
      <c r="R184" s="84">
        <f t="shared" si="22"/>
        <v>0</v>
      </c>
      <c r="S184" s="83">
        <f t="shared" ref="S184:S246" si="25">+T184+U184</f>
        <v>0</v>
      </c>
      <c r="T184" s="83"/>
      <c r="U184" s="83"/>
      <c r="V184" s="83">
        <f t="shared" si="19"/>
        <v>0</v>
      </c>
      <c r="W184" s="83"/>
      <c r="X184" s="83"/>
      <c r="Y184" s="56"/>
    </row>
    <row r="185" spans="1:25" ht="23.25" customHeight="1">
      <c r="A185" s="85"/>
      <c r="B185" s="86"/>
      <c r="C185" s="86"/>
      <c r="D185" s="86"/>
      <c r="E185" s="98" t="s">
        <v>463</v>
      </c>
      <c r="F185" s="86">
        <v>5134</v>
      </c>
      <c r="G185" s="83">
        <f t="shared" si="18"/>
        <v>0</v>
      </c>
      <c r="H185" s="83"/>
      <c r="I185" s="83"/>
      <c r="J185" s="83">
        <f t="shared" si="23"/>
        <v>0</v>
      </c>
      <c r="K185" s="83"/>
      <c r="L185" s="83"/>
      <c r="M185" s="83">
        <f t="shared" si="24"/>
        <v>0</v>
      </c>
      <c r="N185" s="83"/>
      <c r="O185" s="83"/>
      <c r="P185" s="84">
        <f t="shared" si="22"/>
        <v>0</v>
      </c>
      <c r="Q185" s="84">
        <f t="shared" si="22"/>
        <v>0</v>
      </c>
      <c r="R185" s="84">
        <f t="shared" si="22"/>
        <v>0</v>
      </c>
      <c r="S185" s="83">
        <f t="shared" si="25"/>
        <v>0</v>
      </c>
      <c r="T185" s="83"/>
      <c r="U185" s="83"/>
      <c r="V185" s="83">
        <f t="shared" si="19"/>
        <v>0</v>
      </c>
      <c r="W185" s="83"/>
      <c r="X185" s="83"/>
      <c r="Y185" s="92"/>
    </row>
    <row r="186" spans="1:25" s="45" customFormat="1" ht="43.5" customHeight="1">
      <c r="A186" s="52"/>
      <c r="B186" s="82" t="s">
        <v>249</v>
      </c>
      <c r="C186" s="82" t="s">
        <v>202</v>
      </c>
      <c r="D186" s="82" t="s">
        <v>188</v>
      </c>
      <c r="E186" s="94" t="s">
        <v>255</v>
      </c>
      <c r="F186" s="97"/>
      <c r="G186" s="83">
        <f t="shared" si="18"/>
        <v>0</v>
      </c>
      <c r="H186" s="95"/>
      <c r="I186" s="95"/>
      <c r="J186" s="83">
        <f t="shared" si="23"/>
        <v>0</v>
      </c>
      <c r="K186" s="95"/>
      <c r="L186" s="95"/>
      <c r="M186" s="83">
        <f t="shared" si="24"/>
        <v>0</v>
      </c>
      <c r="N186" s="95"/>
      <c r="O186" s="95"/>
      <c r="P186" s="84">
        <f t="shared" si="22"/>
        <v>0</v>
      </c>
      <c r="Q186" s="84">
        <f t="shared" si="22"/>
        <v>0</v>
      </c>
      <c r="R186" s="84">
        <f t="shared" si="22"/>
        <v>0</v>
      </c>
      <c r="S186" s="83">
        <f t="shared" si="25"/>
        <v>0</v>
      </c>
      <c r="T186" s="95"/>
      <c r="U186" s="95"/>
      <c r="V186" s="83">
        <f t="shared" si="19"/>
        <v>0</v>
      </c>
      <c r="W186" s="95"/>
      <c r="X186" s="95"/>
      <c r="Y186" s="92"/>
    </row>
    <row r="187" spans="1:25" ht="12.75" customHeight="1">
      <c r="A187" s="41" t="s">
        <v>254</v>
      </c>
      <c r="B187" s="86"/>
      <c r="C187" s="86"/>
      <c r="D187" s="86"/>
      <c r="E187" s="93" t="s">
        <v>193</v>
      </c>
      <c r="F187" s="86"/>
      <c r="G187" s="83">
        <f t="shared" si="18"/>
        <v>0</v>
      </c>
      <c r="H187" s="83"/>
      <c r="I187" s="83"/>
      <c r="J187" s="83">
        <f t="shared" si="23"/>
        <v>0</v>
      </c>
      <c r="K187" s="83"/>
      <c r="L187" s="83"/>
      <c r="M187" s="83">
        <f t="shared" si="24"/>
        <v>0</v>
      </c>
      <c r="N187" s="83"/>
      <c r="O187" s="83"/>
      <c r="P187" s="84">
        <f t="shared" si="22"/>
        <v>0</v>
      </c>
      <c r="Q187" s="84">
        <f t="shared" si="22"/>
        <v>0</v>
      </c>
      <c r="R187" s="84">
        <f t="shared" si="22"/>
        <v>0</v>
      </c>
      <c r="S187" s="83">
        <f t="shared" si="25"/>
        <v>0</v>
      </c>
      <c r="T187" s="83"/>
      <c r="U187" s="83"/>
      <c r="V187" s="83">
        <f t="shared" si="19"/>
        <v>0</v>
      </c>
      <c r="W187" s="83"/>
      <c r="X187" s="83"/>
      <c r="Y187" s="92"/>
    </row>
    <row r="188" spans="1:25" ht="14.25" customHeight="1">
      <c r="A188" s="52"/>
      <c r="B188" s="86" t="s">
        <v>249</v>
      </c>
      <c r="C188" s="86" t="s">
        <v>202</v>
      </c>
      <c r="D188" s="86" t="s">
        <v>191</v>
      </c>
      <c r="E188" s="93" t="s">
        <v>255</v>
      </c>
      <c r="F188" s="86"/>
      <c r="G188" s="83">
        <f t="shared" si="18"/>
        <v>0</v>
      </c>
      <c r="H188" s="83"/>
      <c r="I188" s="83"/>
      <c r="J188" s="83">
        <f t="shared" si="23"/>
        <v>0</v>
      </c>
      <c r="K188" s="83"/>
      <c r="L188" s="83"/>
      <c r="M188" s="83">
        <f t="shared" si="24"/>
        <v>0</v>
      </c>
      <c r="N188" s="83"/>
      <c r="O188" s="83"/>
      <c r="P188" s="84">
        <f t="shared" si="22"/>
        <v>0</v>
      </c>
      <c r="Q188" s="84">
        <f t="shared" si="22"/>
        <v>0</v>
      </c>
      <c r="R188" s="84">
        <f t="shared" si="22"/>
        <v>0</v>
      </c>
      <c r="S188" s="83">
        <f t="shared" si="25"/>
        <v>0</v>
      </c>
      <c r="T188" s="83"/>
      <c r="U188" s="83"/>
      <c r="V188" s="83">
        <f t="shared" si="19"/>
        <v>0</v>
      </c>
      <c r="W188" s="83"/>
      <c r="X188" s="83"/>
      <c r="Y188" s="92"/>
    </row>
    <row r="189" spans="1:25" s="113" customFormat="1" ht="18" customHeight="1">
      <c r="A189" s="112"/>
      <c r="B189" s="97" t="s">
        <v>257</v>
      </c>
      <c r="C189" s="97" t="s">
        <v>188</v>
      </c>
      <c r="D189" s="97" t="s">
        <v>188</v>
      </c>
      <c r="E189" s="94" t="s">
        <v>258</v>
      </c>
      <c r="F189" s="97"/>
      <c r="G189" s="95">
        <f t="shared" si="18"/>
        <v>0</v>
      </c>
      <c r="H189" s="95">
        <f>+H197</f>
        <v>0</v>
      </c>
      <c r="I189" s="95">
        <f>+I197</f>
        <v>0</v>
      </c>
      <c r="J189" s="95">
        <f t="shared" si="23"/>
        <v>0</v>
      </c>
      <c r="K189" s="95">
        <f>+K197</f>
        <v>0</v>
      </c>
      <c r="L189" s="95">
        <v>0</v>
      </c>
      <c r="M189" s="95">
        <f>+N189+O189</f>
        <v>0</v>
      </c>
      <c r="N189" s="95">
        <f>+N197</f>
        <v>0</v>
      </c>
      <c r="O189" s="95">
        <v>0</v>
      </c>
      <c r="P189" s="84">
        <f t="shared" si="22"/>
        <v>0</v>
      </c>
      <c r="Q189" s="84">
        <f t="shared" si="22"/>
        <v>0</v>
      </c>
      <c r="R189" s="84">
        <f t="shared" si="22"/>
        <v>0</v>
      </c>
      <c r="S189" s="95">
        <f t="shared" si="25"/>
        <v>0</v>
      </c>
      <c r="T189" s="95">
        <f>+T197</f>
        <v>0</v>
      </c>
      <c r="U189" s="95">
        <v>0</v>
      </c>
      <c r="V189" s="95">
        <f t="shared" si="19"/>
        <v>0</v>
      </c>
      <c r="W189" s="95">
        <f>+W197</f>
        <v>0</v>
      </c>
      <c r="X189" s="95">
        <v>0</v>
      </c>
      <c r="Y189" s="110"/>
    </row>
    <row r="190" spans="1:25" ht="12.75" customHeight="1">
      <c r="A190" s="41" t="s">
        <v>256</v>
      </c>
      <c r="B190" s="86"/>
      <c r="C190" s="86"/>
      <c r="D190" s="86"/>
      <c r="E190" s="93" t="s">
        <v>5</v>
      </c>
      <c r="F190" s="86"/>
      <c r="G190" s="83">
        <f t="shared" si="18"/>
        <v>0</v>
      </c>
      <c r="H190" s="83"/>
      <c r="I190" s="83"/>
      <c r="J190" s="83">
        <f t="shared" si="23"/>
        <v>0</v>
      </c>
      <c r="K190" s="83"/>
      <c r="L190" s="83"/>
      <c r="M190" s="83">
        <f t="shared" si="24"/>
        <v>0</v>
      </c>
      <c r="N190" s="83"/>
      <c r="O190" s="83"/>
      <c r="P190" s="84">
        <f t="shared" si="22"/>
        <v>0</v>
      </c>
      <c r="Q190" s="84">
        <f t="shared" si="22"/>
        <v>0</v>
      </c>
      <c r="R190" s="84">
        <f t="shared" si="22"/>
        <v>0</v>
      </c>
      <c r="S190" s="83">
        <f t="shared" si="25"/>
        <v>0</v>
      </c>
      <c r="T190" s="83"/>
      <c r="U190" s="83"/>
      <c r="V190" s="83">
        <f t="shared" si="19"/>
        <v>0</v>
      </c>
      <c r="W190" s="83"/>
      <c r="X190" s="83"/>
      <c r="Y190" s="92"/>
    </row>
    <row r="191" spans="1:25" s="45" customFormat="1" ht="29.25" hidden="1" customHeight="1">
      <c r="A191" s="52"/>
      <c r="B191" s="82" t="s">
        <v>257</v>
      </c>
      <c r="C191" s="82" t="s">
        <v>191</v>
      </c>
      <c r="D191" s="82" t="s">
        <v>188</v>
      </c>
      <c r="E191" s="94" t="s">
        <v>260</v>
      </c>
      <c r="F191" s="97"/>
      <c r="G191" s="83">
        <f t="shared" si="18"/>
        <v>0</v>
      </c>
      <c r="H191" s="95"/>
      <c r="I191" s="95"/>
      <c r="J191" s="83">
        <f t="shared" si="23"/>
        <v>0</v>
      </c>
      <c r="K191" s="95"/>
      <c r="L191" s="95"/>
      <c r="M191" s="83">
        <f t="shared" si="24"/>
        <v>0</v>
      </c>
      <c r="N191" s="95"/>
      <c r="O191" s="95"/>
      <c r="P191" s="84">
        <f t="shared" si="22"/>
        <v>0</v>
      </c>
      <c r="Q191" s="84">
        <f t="shared" si="22"/>
        <v>0</v>
      </c>
      <c r="R191" s="84">
        <f t="shared" si="22"/>
        <v>0</v>
      </c>
      <c r="S191" s="83">
        <f t="shared" si="25"/>
        <v>0</v>
      </c>
      <c r="T191" s="95"/>
      <c r="U191" s="95"/>
      <c r="V191" s="83">
        <f t="shared" si="19"/>
        <v>0</v>
      </c>
      <c r="W191" s="95"/>
      <c r="X191" s="95"/>
      <c r="Y191" s="92"/>
    </row>
    <row r="192" spans="1:25" ht="12.75" hidden="1" customHeight="1">
      <c r="A192" s="41" t="s">
        <v>259</v>
      </c>
      <c r="B192" s="86"/>
      <c r="C192" s="86"/>
      <c r="D192" s="86"/>
      <c r="E192" s="93" t="s">
        <v>193</v>
      </c>
      <c r="F192" s="86"/>
      <c r="G192" s="83">
        <f t="shared" si="18"/>
        <v>0</v>
      </c>
      <c r="H192" s="83"/>
      <c r="I192" s="83"/>
      <c r="J192" s="83">
        <f t="shared" si="23"/>
        <v>0</v>
      </c>
      <c r="K192" s="83"/>
      <c r="L192" s="83"/>
      <c r="M192" s="83">
        <f t="shared" si="24"/>
        <v>0</v>
      </c>
      <c r="N192" s="83"/>
      <c r="O192" s="83"/>
      <c r="P192" s="84">
        <f t="shared" si="22"/>
        <v>0</v>
      </c>
      <c r="Q192" s="84">
        <f t="shared" si="22"/>
        <v>0</v>
      </c>
      <c r="R192" s="84">
        <f t="shared" si="22"/>
        <v>0</v>
      </c>
      <c r="S192" s="83">
        <f t="shared" si="25"/>
        <v>0</v>
      </c>
      <c r="T192" s="83"/>
      <c r="U192" s="83"/>
      <c r="V192" s="83">
        <f t="shared" si="19"/>
        <v>0</v>
      </c>
      <c r="W192" s="83"/>
      <c r="X192" s="83"/>
      <c r="Y192" s="92"/>
    </row>
    <row r="193" spans="1:25" ht="12.75" hidden="1" customHeight="1">
      <c r="A193" s="52"/>
      <c r="B193" s="86" t="s">
        <v>257</v>
      </c>
      <c r="C193" s="86" t="s">
        <v>191</v>
      </c>
      <c r="D193" s="86" t="s">
        <v>191</v>
      </c>
      <c r="E193" s="93" t="s">
        <v>262</v>
      </c>
      <c r="F193" s="86"/>
      <c r="G193" s="83">
        <f t="shared" si="18"/>
        <v>0</v>
      </c>
      <c r="H193" s="83"/>
      <c r="I193" s="83"/>
      <c r="J193" s="83">
        <f t="shared" si="23"/>
        <v>0</v>
      </c>
      <c r="K193" s="83"/>
      <c r="L193" s="83"/>
      <c r="M193" s="83">
        <f t="shared" si="24"/>
        <v>0</v>
      </c>
      <c r="N193" s="83"/>
      <c r="O193" s="83"/>
      <c r="P193" s="84">
        <f t="shared" si="22"/>
        <v>0</v>
      </c>
      <c r="Q193" s="84">
        <f t="shared" si="22"/>
        <v>0</v>
      </c>
      <c r="R193" s="84">
        <f t="shared" si="22"/>
        <v>0</v>
      </c>
      <c r="S193" s="83">
        <f t="shared" si="25"/>
        <v>0</v>
      </c>
      <c r="T193" s="83"/>
      <c r="U193" s="83"/>
      <c r="V193" s="83">
        <f t="shared" si="19"/>
        <v>0</v>
      </c>
      <c r="W193" s="83"/>
      <c r="X193" s="83"/>
      <c r="Y193" s="92"/>
    </row>
    <row r="194" spans="1:25" ht="10.5" hidden="1" customHeight="1">
      <c r="A194" s="85" t="s">
        <v>261</v>
      </c>
      <c r="B194" s="86"/>
      <c r="C194" s="86"/>
      <c r="D194" s="86"/>
      <c r="E194" s="93" t="s">
        <v>5</v>
      </c>
      <c r="F194" s="86"/>
      <c r="G194" s="83">
        <f t="shared" si="18"/>
        <v>0</v>
      </c>
      <c r="H194" s="83"/>
      <c r="I194" s="83"/>
      <c r="J194" s="83">
        <f t="shared" si="23"/>
        <v>0</v>
      </c>
      <c r="K194" s="83"/>
      <c r="L194" s="83"/>
      <c r="M194" s="83">
        <f t="shared" si="24"/>
        <v>0</v>
      </c>
      <c r="N194" s="83"/>
      <c r="O194" s="83"/>
      <c r="P194" s="84">
        <f t="shared" si="22"/>
        <v>0</v>
      </c>
      <c r="Q194" s="84">
        <f t="shared" si="22"/>
        <v>0</v>
      </c>
      <c r="R194" s="84">
        <f t="shared" si="22"/>
        <v>0</v>
      </c>
      <c r="S194" s="83">
        <f t="shared" si="25"/>
        <v>0</v>
      </c>
      <c r="T194" s="83"/>
      <c r="U194" s="83"/>
      <c r="V194" s="83">
        <f t="shared" si="19"/>
        <v>0</v>
      </c>
      <c r="W194" s="83"/>
      <c r="X194" s="83"/>
      <c r="Y194" s="92"/>
    </row>
    <row r="195" spans="1:25" s="45" customFormat="1" ht="40.5" hidden="1" customHeight="1">
      <c r="A195" s="52"/>
      <c r="B195" s="82"/>
      <c r="C195" s="82"/>
      <c r="D195" s="82"/>
      <c r="E195" s="94" t="s">
        <v>435</v>
      </c>
      <c r="F195" s="97"/>
      <c r="G195" s="83">
        <f t="shared" si="18"/>
        <v>0</v>
      </c>
      <c r="H195" s="95"/>
      <c r="I195" s="95"/>
      <c r="J195" s="83">
        <f t="shared" si="23"/>
        <v>0</v>
      </c>
      <c r="K195" s="95"/>
      <c r="L195" s="95"/>
      <c r="M195" s="83">
        <f t="shared" si="24"/>
        <v>0</v>
      </c>
      <c r="N195" s="95"/>
      <c r="O195" s="95"/>
      <c r="P195" s="84">
        <f t="shared" si="22"/>
        <v>0</v>
      </c>
      <c r="Q195" s="84">
        <f t="shared" si="22"/>
        <v>0</v>
      </c>
      <c r="R195" s="84">
        <f t="shared" si="22"/>
        <v>0</v>
      </c>
      <c r="S195" s="83">
        <f t="shared" si="25"/>
        <v>0</v>
      </c>
      <c r="T195" s="95"/>
      <c r="U195" s="95"/>
      <c r="V195" s="83">
        <f t="shared" si="19"/>
        <v>0</v>
      </c>
      <c r="W195" s="95"/>
      <c r="X195" s="95"/>
      <c r="Y195" s="92"/>
    </row>
    <row r="196" spans="1:25" ht="12.75" hidden="1" customHeight="1">
      <c r="A196" s="41"/>
      <c r="B196" s="86"/>
      <c r="C196" s="86"/>
      <c r="D196" s="86"/>
      <c r="E196" s="93" t="s">
        <v>382</v>
      </c>
      <c r="F196" s="86" t="s">
        <v>383</v>
      </c>
      <c r="G196" s="83">
        <f t="shared" si="18"/>
        <v>0</v>
      </c>
      <c r="H196" s="83"/>
      <c r="I196" s="83"/>
      <c r="J196" s="83">
        <f t="shared" si="23"/>
        <v>0</v>
      </c>
      <c r="K196" s="83"/>
      <c r="L196" s="83"/>
      <c r="M196" s="83">
        <f t="shared" si="24"/>
        <v>0</v>
      </c>
      <c r="N196" s="83"/>
      <c r="O196" s="83"/>
      <c r="P196" s="84">
        <f t="shared" si="22"/>
        <v>0</v>
      </c>
      <c r="Q196" s="84">
        <f t="shared" si="22"/>
        <v>0</v>
      </c>
      <c r="R196" s="84">
        <f t="shared" si="22"/>
        <v>0</v>
      </c>
      <c r="S196" s="83">
        <f t="shared" si="25"/>
        <v>0</v>
      </c>
      <c r="T196" s="83"/>
      <c r="U196" s="83"/>
      <c r="V196" s="83">
        <f t="shared" si="19"/>
        <v>0</v>
      </c>
      <c r="W196" s="83"/>
      <c r="X196" s="83"/>
      <c r="Y196" s="92"/>
    </row>
    <row r="197" spans="1:25" ht="12.75" customHeight="1">
      <c r="A197" s="41">
        <v>2740</v>
      </c>
      <c r="B197" s="86" t="s">
        <v>257</v>
      </c>
      <c r="C197" s="86">
        <v>4</v>
      </c>
      <c r="D197" s="86">
        <v>0</v>
      </c>
      <c r="E197" s="93" t="s">
        <v>480</v>
      </c>
      <c r="F197" s="86"/>
      <c r="G197" s="83">
        <f t="shared" si="18"/>
        <v>0</v>
      </c>
      <c r="H197" s="83"/>
      <c r="I197" s="83"/>
      <c r="J197" s="83">
        <f t="shared" si="23"/>
        <v>0</v>
      </c>
      <c r="K197" s="83"/>
      <c r="L197" s="83"/>
      <c r="M197" s="83">
        <f t="shared" si="24"/>
        <v>0</v>
      </c>
      <c r="N197" s="83"/>
      <c r="O197" s="83"/>
      <c r="P197" s="84">
        <f t="shared" si="22"/>
        <v>0</v>
      </c>
      <c r="Q197" s="84">
        <f t="shared" si="22"/>
        <v>0</v>
      </c>
      <c r="R197" s="84">
        <f t="shared" si="22"/>
        <v>0</v>
      </c>
      <c r="S197" s="83">
        <f t="shared" si="25"/>
        <v>0</v>
      </c>
      <c r="T197" s="83"/>
      <c r="U197" s="83"/>
      <c r="V197" s="83">
        <f t="shared" si="19"/>
        <v>0</v>
      </c>
      <c r="W197" s="83"/>
      <c r="X197" s="83"/>
      <c r="Y197" s="92"/>
    </row>
    <row r="198" spans="1:25" ht="12.75" customHeight="1">
      <c r="A198" s="41">
        <v>2741</v>
      </c>
      <c r="B198" s="86" t="s">
        <v>257</v>
      </c>
      <c r="C198" s="86">
        <v>4</v>
      </c>
      <c r="D198" s="86">
        <v>1</v>
      </c>
      <c r="E198" s="93" t="s">
        <v>480</v>
      </c>
      <c r="F198" s="86"/>
      <c r="G198" s="83">
        <f t="shared" si="18"/>
        <v>0</v>
      </c>
      <c r="H198" s="83"/>
      <c r="I198" s="83"/>
      <c r="J198" s="83">
        <f t="shared" si="23"/>
        <v>0</v>
      </c>
      <c r="K198" s="83"/>
      <c r="L198" s="83"/>
      <c r="M198" s="83">
        <f t="shared" si="24"/>
        <v>0</v>
      </c>
      <c r="N198" s="83"/>
      <c r="O198" s="83"/>
      <c r="P198" s="84">
        <f t="shared" si="22"/>
        <v>0</v>
      </c>
      <c r="Q198" s="84">
        <f t="shared" si="22"/>
        <v>0</v>
      </c>
      <c r="R198" s="84">
        <f t="shared" si="22"/>
        <v>0</v>
      </c>
      <c r="S198" s="83">
        <f t="shared" si="25"/>
        <v>0</v>
      </c>
      <c r="T198" s="83"/>
      <c r="U198" s="83"/>
      <c r="V198" s="83">
        <f t="shared" si="19"/>
        <v>0</v>
      </c>
      <c r="W198" s="83"/>
      <c r="X198" s="83"/>
      <c r="Y198" s="92"/>
    </row>
    <row r="199" spans="1:25" ht="12.75" hidden="1" customHeight="1">
      <c r="A199" s="41"/>
      <c r="B199" s="86"/>
      <c r="C199" s="86"/>
      <c r="D199" s="86"/>
      <c r="E199" s="98" t="s">
        <v>481</v>
      </c>
      <c r="F199" s="86">
        <v>4267</v>
      </c>
      <c r="G199" s="83">
        <f t="shared" si="18"/>
        <v>0</v>
      </c>
      <c r="H199" s="83"/>
      <c r="I199" s="83"/>
      <c r="J199" s="83">
        <f t="shared" si="23"/>
        <v>0</v>
      </c>
      <c r="K199" s="83"/>
      <c r="L199" s="83"/>
      <c r="M199" s="83">
        <f t="shared" si="24"/>
        <v>0</v>
      </c>
      <c r="N199" s="83"/>
      <c r="O199" s="83"/>
      <c r="P199" s="84">
        <f t="shared" ref="P199:R262" si="26">+M199-J199</f>
        <v>0</v>
      </c>
      <c r="Q199" s="84">
        <f t="shared" si="26"/>
        <v>0</v>
      </c>
      <c r="R199" s="84">
        <f t="shared" si="26"/>
        <v>0</v>
      </c>
      <c r="S199" s="83">
        <f t="shared" si="25"/>
        <v>0</v>
      </c>
      <c r="T199" s="83"/>
      <c r="U199" s="83"/>
      <c r="V199" s="83">
        <f t="shared" si="19"/>
        <v>0</v>
      </c>
      <c r="W199" s="83"/>
      <c r="X199" s="83"/>
      <c r="Y199" s="92"/>
    </row>
    <row r="200" spans="1:25" ht="12.75" hidden="1" customHeight="1">
      <c r="A200" s="41"/>
      <c r="B200" s="86"/>
      <c r="C200" s="86"/>
      <c r="D200" s="86"/>
      <c r="E200" s="98" t="s">
        <v>453</v>
      </c>
      <c r="F200" s="86">
        <v>4269</v>
      </c>
      <c r="G200" s="83">
        <f t="shared" ref="G200:G263" si="27">+H200+I200</f>
        <v>0</v>
      </c>
      <c r="H200" s="83"/>
      <c r="I200" s="83"/>
      <c r="J200" s="83">
        <f t="shared" si="23"/>
        <v>0</v>
      </c>
      <c r="K200" s="83"/>
      <c r="L200" s="83"/>
      <c r="M200" s="83">
        <f t="shared" si="24"/>
        <v>0</v>
      </c>
      <c r="N200" s="83"/>
      <c r="O200" s="83"/>
      <c r="P200" s="84">
        <f t="shared" si="26"/>
        <v>0</v>
      </c>
      <c r="Q200" s="84">
        <f t="shared" si="26"/>
        <v>0</v>
      </c>
      <c r="R200" s="84">
        <f t="shared" si="26"/>
        <v>0</v>
      </c>
      <c r="S200" s="83">
        <f t="shared" si="25"/>
        <v>0</v>
      </c>
      <c r="T200" s="83"/>
      <c r="U200" s="83"/>
      <c r="V200" s="83">
        <f t="shared" ref="V200:V263" si="28">+W200+X200</f>
        <v>0</v>
      </c>
      <c r="W200" s="83"/>
      <c r="X200" s="83"/>
      <c r="Y200" s="92"/>
    </row>
    <row r="201" spans="1:25" s="45" customFormat="1" ht="18" customHeight="1">
      <c r="A201" s="41"/>
      <c r="B201" s="82"/>
      <c r="C201" s="82"/>
      <c r="D201" s="82"/>
      <c r="E201" s="102" t="s">
        <v>482</v>
      </c>
      <c r="F201" s="82">
        <v>4637</v>
      </c>
      <c r="G201" s="83">
        <f t="shared" si="27"/>
        <v>0</v>
      </c>
      <c r="H201" s="83"/>
      <c r="I201" s="83"/>
      <c r="J201" s="83">
        <f t="shared" si="23"/>
        <v>0</v>
      </c>
      <c r="K201" s="83"/>
      <c r="L201" s="83"/>
      <c r="M201" s="83">
        <f t="shared" si="24"/>
        <v>0</v>
      </c>
      <c r="N201" s="83"/>
      <c r="O201" s="83"/>
      <c r="P201" s="84">
        <f t="shared" si="26"/>
        <v>0</v>
      </c>
      <c r="Q201" s="84">
        <f t="shared" si="26"/>
        <v>0</v>
      </c>
      <c r="R201" s="84">
        <f t="shared" si="26"/>
        <v>0</v>
      </c>
      <c r="S201" s="83">
        <f t="shared" si="25"/>
        <v>0</v>
      </c>
      <c r="T201" s="83"/>
      <c r="U201" s="83"/>
      <c r="V201" s="83">
        <f t="shared" si="28"/>
        <v>0</v>
      </c>
      <c r="W201" s="83"/>
      <c r="X201" s="83"/>
      <c r="Y201" s="92"/>
    </row>
    <row r="202" spans="1:25" ht="12.75" hidden="1" customHeight="1">
      <c r="A202" s="41"/>
      <c r="B202" s="86"/>
      <c r="C202" s="86"/>
      <c r="D202" s="86"/>
      <c r="E202" s="98" t="s">
        <v>458</v>
      </c>
      <c r="F202" s="86">
        <v>5113</v>
      </c>
      <c r="G202" s="83">
        <f t="shared" si="27"/>
        <v>0</v>
      </c>
      <c r="H202" s="83"/>
      <c r="I202" s="83"/>
      <c r="J202" s="83">
        <f t="shared" si="23"/>
        <v>0</v>
      </c>
      <c r="K202" s="83"/>
      <c r="L202" s="83"/>
      <c r="M202" s="83">
        <f t="shared" si="24"/>
        <v>0</v>
      </c>
      <c r="N202" s="83"/>
      <c r="O202" s="83"/>
      <c r="P202" s="84">
        <f t="shared" si="26"/>
        <v>0</v>
      </c>
      <c r="Q202" s="84">
        <f t="shared" si="26"/>
        <v>0</v>
      </c>
      <c r="R202" s="84">
        <f t="shared" si="26"/>
        <v>0</v>
      </c>
      <c r="S202" s="83">
        <f t="shared" si="25"/>
        <v>0</v>
      </c>
      <c r="T202" s="83"/>
      <c r="U202" s="83"/>
      <c r="V202" s="83">
        <f t="shared" si="28"/>
        <v>0</v>
      </c>
      <c r="W202" s="83"/>
      <c r="X202" s="83"/>
      <c r="Y202" s="92"/>
    </row>
    <row r="203" spans="1:25" s="45" customFormat="1" ht="13.5" hidden="1" customHeight="1">
      <c r="A203" s="52"/>
      <c r="B203" s="82" t="s">
        <v>257</v>
      </c>
      <c r="C203" s="82" t="s">
        <v>206</v>
      </c>
      <c r="D203" s="82" t="s">
        <v>188</v>
      </c>
      <c r="E203" s="94" t="s">
        <v>263</v>
      </c>
      <c r="F203" s="97"/>
      <c r="G203" s="83">
        <f t="shared" si="27"/>
        <v>0</v>
      </c>
      <c r="H203" s="95"/>
      <c r="I203" s="95"/>
      <c r="J203" s="83">
        <f t="shared" si="23"/>
        <v>0</v>
      </c>
      <c r="K203" s="95"/>
      <c r="L203" s="95"/>
      <c r="M203" s="83">
        <f t="shared" si="24"/>
        <v>0</v>
      </c>
      <c r="N203" s="95"/>
      <c r="O203" s="95"/>
      <c r="P203" s="84">
        <f t="shared" si="26"/>
        <v>0</v>
      </c>
      <c r="Q203" s="84">
        <f t="shared" si="26"/>
        <v>0</v>
      </c>
      <c r="R203" s="84">
        <f t="shared" si="26"/>
        <v>0</v>
      </c>
      <c r="S203" s="83">
        <f t="shared" si="25"/>
        <v>0</v>
      </c>
      <c r="T203" s="95"/>
      <c r="U203" s="95"/>
      <c r="V203" s="83">
        <f t="shared" si="28"/>
        <v>0</v>
      </c>
      <c r="W203" s="95"/>
      <c r="X203" s="95"/>
      <c r="Y203" s="92"/>
    </row>
    <row r="204" spans="1:25" ht="12.75" hidden="1" customHeight="1">
      <c r="A204" s="41">
        <v>2760</v>
      </c>
      <c r="B204" s="86"/>
      <c r="C204" s="86"/>
      <c r="D204" s="86"/>
      <c r="E204" s="93" t="s">
        <v>193</v>
      </c>
      <c r="F204" s="86"/>
      <c r="G204" s="83">
        <f t="shared" si="27"/>
        <v>0</v>
      </c>
      <c r="H204" s="83"/>
      <c r="I204" s="83"/>
      <c r="J204" s="83">
        <f t="shared" si="23"/>
        <v>0</v>
      </c>
      <c r="K204" s="83"/>
      <c r="L204" s="83"/>
      <c r="M204" s="83">
        <f t="shared" si="24"/>
        <v>0</v>
      </c>
      <c r="N204" s="83"/>
      <c r="O204" s="83"/>
      <c r="P204" s="84">
        <f t="shared" si="26"/>
        <v>0</v>
      </c>
      <c r="Q204" s="84">
        <f t="shared" si="26"/>
        <v>0</v>
      </c>
      <c r="R204" s="84">
        <f t="shared" si="26"/>
        <v>0</v>
      </c>
      <c r="S204" s="83">
        <f t="shared" si="25"/>
        <v>0</v>
      </c>
      <c r="T204" s="83"/>
      <c r="U204" s="83"/>
      <c r="V204" s="83">
        <f t="shared" si="28"/>
        <v>0</v>
      </c>
      <c r="W204" s="83"/>
      <c r="X204" s="83"/>
      <c r="Y204" s="92"/>
    </row>
    <row r="205" spans="1:25" ht="12.75" hidden="1" customHeight="1">
      <c r="A205" s="52"/>
      <c r="B205" s="86" t="s">
        <v>257</v>
      </c>
      <c r="C205" s="86" t="s">
        <v>206</v>
      </c>
      <c r="D205" s="86" t="s">
        <v>191</v>
      </c>
      <c r="E205" s="93" t="s">
        <v>264</v>
      </c>
      <c r="F205" s="86"/>
      <c r="G205" s="83">
        <f t="shared" si="27"/>
        <v>0</v>
      </c>
      <c r="H205" s="83"/>
      <c r="I205" s="83"/>
      <c r="J205" s="83">
        <f t="shared" si="23"/>
        <v>0</v>
      </c>
      <c r="K205" s="83"/>
      <c r="L205" s="83"/>
      <c r="M205" s="83">
        <f t="shared" si="24"/>
        <v>0</v>
      </c>
      <c r="N205" s="83"/>
      <c r="O205" s="83"/>
      <c r="P205" s="84">
        <f t="shared" si="26"/>
        <v>0</v>
      </c>
      <c r="Q205" s="84">
        <f t="shared" si="26"/>
        <v>0</v>
      </c>
      <c r="R205" s="84">
        <f t="shared" si="26"/>
        <v>0</v>
      </c>
      <c r="S205" s="83">
        <f t="shared" si="25"/>
        <v>0</v>
      </c>
      <c r="T205" s="83"/>
      <c r="U205" s="83"/>
      <c r="V205" s="83">
        <f t="shared" si="28"/>
        <v>0</v>
      </c>
      <c r="W205" s="83"/>
      <c r="X205" s="83"/>
      <c r="Y205" s="92"/>
    </row>
    <row r="206" spans="1:25" s="113" customFormat="1" ht="30" customHeight="1">
      <c r="A206" s="112"/>
      <c r="B206" s="97" t="s">
        <v>266</v>
      </c>
      <c r="C206" s="97" t="s">
        <v>188</v>
      </c>
      <c r="D206" s="97" t="s">
        <v>188</v>
      </c>
      <c r="E206" s="94" t="s">
        <v>267</v>
      </c>
      <c r="F206" s="97"/>
      <c r="G206" s="95">
        <f>+H206+I206</f>
        <v>6757.4</v>
      </c>
      <c r="H206" s="95">
        <f>+H208+H218+H243</f>
        <v>6267.4</v>
      </c>
      <c r="I206" s="95">
        <f>+I208</f>
        <v>490</v>
      </c>
      <c r="J206" s="95">
        <f>+K206+L206</f>
        <v>17700</v>
      </c>
      <c r="K206" s="95">
        <f>+K208+K218+K243</f>
        <v>14700</v>
      </c>
      <c r="L206" s="95">
        <f>+L208</f>
        <v>3000</v>
      </c>
      <c r="M206" s="95">
        <f>+N206+O206</f>
        <v>19800</v>
      </c>
      <c r="N206" s="95">
        <f>+N208+N218+N243</f>
        <v>17800</v>
      </c>
      <c r="O206" s="95">
        <f>+O208</f>
        <v>2000</v>
      </c>
      <c r="P206" s="84">
        <f t="shared" si="26"/>
        <v>2100</v>
      </c>
      <c r="Q206" s="84">
        <f t="shared" si="26"/>
        <v>3100</v>
      </c>
      <c r="R206" s="84">
        <f t="shared" si="26"/>
        <v>-1000</v>
      </c>
      <c r="S206" s="95">
        <f t="shared" si="25"/>
        <v>21600</v>
      </c>
      <c r="T206" s="95">
        <f>+T208+T218+T243</f>
        <v>18600</v>
      </c>
      <c r="U206" s="95">
        <f>+U208</f>
        <v>3000</v>
      </c>
      <c r="V206" s="95">
        <f t="shared" si="28"/>
        <v>21800</v>
      </c>
      <c r="W206" s="95">
        <f>+W208+W218+W243</f>
        <v>18800</v>
      </c>
      <c r="X206" s="95">
        <f>+X208</f>
        <v>3000</v>
      </c>
    </row>
    <row r="207" spans="1:25" ht="12.75" customHeight="1">
      <c r="A207" s="41" t="s">
        <v>265</v>
      </c>
      <c r="B207" s="86"/>
      <c r="C207" s="86"/>
      <c r="D207" s="86"/>
      <c r="E207" s="93" t="s">
        <v>5</v>
      </c>
      <c r="F207" s="86"/>
      <c r="G207" s="95">
        <f t="shared" si="27"/>
        <v>0</v>
      </c>
      <c r="H207" s="95">
        <f>+H209+H219+H244</f>
        <v>0</v>
      </c>
      <c r="I207" s="95">
        <f>+I209</f>
        <v>0</v>
      </c>
      <c r="J207" s="83">
        <f t="shared" si="23"/>
        <v>0</v>
      </c>
      <c r="K207" s="83"/>
      <c r="L207" s="83"/>
      <c r="M207" s="83">
        <f t="shared" si="24"/>
        <v>0</v>
      </c>
      <c r="N207" s="83"/>
      <c r="O207" s="83"/>
      <c r="P207" s="84">
        <f t="shared" si="26"/>
        <v>0</v>
      </c>
      <c r="Q207" s="84">
        <f t="shared" si="26"/>
        <v>0</v>
      </c>
      <c r="R207" s="84">
        <f t="shared" si="26"/>
        <v>0</v>
      </c>
      <c r="S207" s="83">
        <f t="shared" si="25"/>
        <v>0</v>
      </c>
      <c r="T207" s="83"/>
      <c r="U207" s="83"/>
      <c r="V207" s="83">
        <f t="shared" si="28"/>
        <v>0</v>
      </c>
      <c r="W207" s="83"/>
      <c r="X207" s="83"/>
      <c r="Y207" s="115"/>
    </row>
    <row r="208" spans="1:25" s="113" customFormat="1" ht="22.5" customHeight="1">
      <c r="A208" s="112"/>
      <c r="B208" s="97" t="s">
        <v>266</v>
      </c>
      <c r="C208" s="97" t="s">
        <v>191</v>
      </c>
      <c r="D208" s="97" t="s">
        <v>188</v>
      </c>
      <c r="E208" s="94" t="s">
        <v>269</v>
      </c>
      <c r="F208" s="97"/>
      <c r="G208" s="95">
        <f t="shared" si="27"/>
        <v>1246.4000000000001</v>
      </c>
      <c r="H208" s="95">
        <f>+H210+H220+H245</f>
        <v>756.4</v>
      </c>
      <c r="I208" s="95">
        <f>+I210</f>
        <v>490</v>
      </c>
      <c r="J208" s="95">
        <f t="shared" si="23"/>
        <v>5000</v>
      </c>
      <c r="K208" s="95">
        <f>+K210</f>
        <v>2000</v>
      </c>
      <c r="L208" s="95">
        <f>+L210+L222+L249</f>
        <v>3000</v>
      </c>
      <c r="M208" s="95">
        <f t="shared" si="24"/>
        <v>4500</v>
      </c>
      <c r="N208" s="95">
        <f>+N210</f>
        <v>2500</v>
      </c>
      <c r="O208" s="95">
        <f>+O210+O222+O249</f>
        <v>2000</v>
      </c>
      <c r="P208" s="84">
        <f>+M208-J208</f>
        <v>-500</v>
      </c>
      <c r="Q208" s="84">
        <f t="shared" si="26"/>
        <v>500</v>
      </c>
      <c r="R208" s="84">
        <f t="shared" si="26"/>
        <v>-1000</v>
      </c>
      <c r="S208" s="95">
        <f t="shared" si="25"/>
        <v>5800</v>
      </c>
      <c r="T208" s="95">
        <f>+T210</f>
        <v>2800</v>
      </c>
      <c r="U208" s="95">
        <f>+U210+U222+U249</f>
        <v>3000</v>
      </c>
      <c r="V208" s="95">
        <f t="shared" si="28"/>
        <v>6000</v>
      </c>
      <c r="W208" s="95">
        <f>+W210</f>
        <v>3000</v>
      </c>
      <c r="X208" s="95">
        <f>+X210+X222+X249</f>
        <v>3000</v>
      </c>
      <c r="Y208" s="179" t="s">
        <v>564</v>
      </c>
    </row>
    <row r="209" spans="1:25" ht="12.75" customHeight="1">
      <c r="A209" s="41" t="s">
        <v>268</v>
      </c>
      <c r="B209" s="86"/>
      <c r="C209" s="86"/>
      <c r="D209" s="86"/>
      <c r="E209" s="93" t="s">
        <v>193</v>
      </c>
      <c r="F209" s="86"/>
      <c r="G209" s="83">
        <f t="shared" si="27"/>
        <v>0</v>
      </c>
      <c r="H209" s="83"/>
      <c r="I209" s="83"/>
      <c r="J209" s="83">
        <f t="shared" si="23"/>
        <v>0</v>
      </c>
      <c r="K209" s="83"/>
      <c r="L209" s="83"/>
      <c r="M209" s="83">
        <f t="shared" si="24"/>
        <v>0</v>
      </c>
      <c r="N209" s="83"/>
      <c r="O209" s="83"/>
      <c r="P209" s="84">
        <f t="shared" si="26"/>
        <v>0</v>
      </c>
      <c r="Q209" s="84">
        <f t="shared" si="26"/>
        <v>0</v>
      </c>
      <c r="R209" s="84">
        <f t="shared" si="26"/>
        <v>0</v>
      </c>
      <c r="S209" s="83">
        <f t="shared" si="25"/>
        <v>0</v>
      </c>
      <c r="T209" s="83"/>
      <c r="U209" s="83"/>
      <c r="V209" s="83">
        <f t="shared" si="28"/>
        <v>0</v>
      </c>
      <c r="W209" s="83"/>
      <c r="X209" s="83"/>
      <c r="Y209" s="180"/>
    </row>
    <row r="210" spans="1:25" ht="12.75" customHeight="1">
      <c r="A210" s="52"/>
      <c r="B210" s="86" t="s">
        <v>266</v>
      </c>
      <c r="C210" s="86" t="s">
        <v>191</v>
      </c>
      <c r="D210" s="86" t="s">
        <v>191</v>
      </c>
      <c r="E210" s="93" t="s">
        <v>269</v>
      </c>
      <c r="F210" s="86"/>
      <c r="G210" s="95">
        <f>+H210+I210</f>
        <v>1246.4000000000001</v>
      </c>
      <c r="H210" s="95">
        <f>SUM(H212:H217)</f>
        <v>756.4</v>
      </c>
      <c r="I210" s="95">
        <f>SUM(I212:I217)</f>
        <v>490</v>
      </c>
      <c r="J210" s="95">
        <f>+K210+L210</f>
        <v>4000</v>
      </c>
      <c r="K210" s="83">
        <f>SUM(K212:K217)</f>
        <v>2000</v>
      </c>
      <c r="L210" s="83">
        <f>SUM(L212:L217)</f>
        <v>2000</v>
      </c>
      <c r="M210" s="95">
        <f>+N210+O210</f>
        <v>4500</v>
      </c>
      <c r="N210" s="83">
        <f>SUM(N212:N217)</f>
        <v>2500</v>
      </c>
      <c r="O210" s="83">
        <f>SUM(O212:O217)</f>
        <v>2000</v>
      </c>
      <c r="P210" s="84">
        <f t="shared" si="26"/>
        <v>500</v>
      </c>
      <c r="Q210" s="84">
        <f t="shared" si="26"/>
        <v>500</v>
      </c>
      <c r="R210" s="84">
        <f t="shared" si="26"/>
        <v>0</v>
      </c>
      <c r="S210" s="83">
        <f t="shared" si="25"/>
        <v>5800</v>
      </c>
      <c r="T210" s="83">
        <f>SUM(T212:T217)</f>
        <v>2800</v>
      </c>
      <c r="U210" s="83">
        <f>SUM(U212:U217)</f>
        <v>3000</v>
      </c>
      <c r="V210" s="83">
        <f t="shared" si="28"/>
        <v>6000</v>
      </c>
      <c r="W210" s="83">
        <f>SUM(W212:W217)</f>
        <v>3000</v>
      </c>
      <c r="X210" s="83">
        <f>SUM(X212:X217)</f>
        <v>3000</v>
      </c>
      <c r="Y210" s="180"/>
    </row>
    <row r="211" spans="1:25" ht="12.75" customHeight="1">
      <c r="A211" s="85" t="s">
        <v>270</v>
      </c>
      <c r="B211" s="86"/>
      <c r="C211" s="86"/>
      <c r="D211" s="86"/>
      <c r="E211" s="93" t="s">
        <v>5</v>
      </c>
      <c r="F211" s="86"/>
      <c r="G211" s="83">
        <f t="shared" si="27"/>
        <v>0</v>
      </c>
      <c r="H211" s="83"/>
      <c r="I211" s="83"/>
      <c r="J211" s="83">
        <f t="shared" ref="J211:J274" si="29">+K211+L211</f>
        <v>0</v>
      </c>
      <c r="K211" s="83"/>
      <c r="L211" s="83"/>
      <c r="M211" s="83">
        <f t="shared" si="24"/>
        <v>0</v>
      </c>
      <c r="N211" s="83"/>
      <c r="O211" s="83"/>
      <c r="P211" s="84">
        <f t="shared" si="26"/>
        <v>0</v>
      </c>
      <c r="Q211" s="84">
        <f t="shared" si="26"/>
        <v>0</v>
      </c>
      <c r="R211" s="84">
        <f t="shared" si="26"/>
        <v>0</v>
      </c>
      <c r="S211" s="83">
        <f t="shared" si="25"/>
        <v>0</v>
      </c>
      <c r="T211" s="83"/>
      <c r="U211" s="83"/>
      <c r="V211" s="83">
        <f t="shared" si="28"/>
        <v>0</v>
      </c>
      <c r="W211" s="83"/>
      <c r="X211" s="83"/>
      <c r="Y211" s="180"/>
    </row>
    <row r="212" spans="1:25" ht="12.75" customHeight="1">
      <c r="A212" s="85"/>
      <c r="B212" s="86"/>
      <c r="C212" s="86"/>
      <c r="D212" s="86"/>
      <c r="E212" s="93" t="s">
        <v>347</v>
      </c>
      <c r="F212" s="86" t="s">
        <v>348</v>
      </c>
      <c r="G212" s="83">
        <f t="shared" si="27"/>
        <v>400</v>
      </c>
      <c r="H212" s="83">
        <v>400</v>
      </c>
      <c r="I212" s="83"/>
      <c r="J212" s="83">
        <f t="shared" si="29"/>
        <v>1000</v>
      </c>
      <c r="K212" s="83">
        <v>1000</v>
      </c>
      <c r="L212" s="83"/>
      <c r="M212" s="83">
        <f t="shared" si="24"/>
        <v>1500</v>
      </c>
      <c r="N212" s="83">
        <v>1500</v>
      </c>
      <c r="O212" s="83"/>
      <c r="P212" s="84">
        <f t="shared" si="26"/>
        <v>500</v>
      </c>
      <c r="Q212" s="84">
        <f t="shared" si="26"/>
        <v>500</v>
      </c>
      <c r="R212" s="84">
        <f t="shared" si="26"/>
        <v>0</v>
      </c>
      <c r="S212" s="83">
        <f t="shared" si="25"/>
        <v>1800</v>
      </c>
      <c r="T212" s="83">
        <v>1800</v>
      </c>
      <c r="U212" s="83"/>
      <c r="V212" s="83">
        <f t="shared" si="28"/>
        <v>2000</v>
      </c>
      <c r="W212" s="83">
        <v>2000</v>
      </c>
      <c r="X212" s="83"/>
      <c r="Y212" s="181"/>
    </row>
    <row r="213" spans="1:25" ht="12.75" customHeight="1">
      <c r="A213" s="85"/>
      <c r="B213" s="86"/>
      <c r="C213" s="86"/>
      <c r="D213" s="86"/>
      <c r="E213" s="93" t="s">
        <v>483</v>
      </c>
      <c r="F213" s="86">
        <v>4269</v>
      </c>
      <c r="G213" s="83">
        <f t="shared" si="27"/>
        <v>356.4</v>
      </c>
      <c r="H213" s="83">
        <v>356.4</v>
      </c>
      <c r="I213" s="83"/>
      <c r="J213" s="83">
        <f t="shared" si="29"/>
        <v>1000</v>
      </c>
      <c r="K213" s="83">
        <v>1000</v>
      </c>
      <c r="L213" s="83"/>
      <c r="M213" s="83">
        <f t="shared" si="24"/>
        <v>1000</v>
      </c>
      <c r="N213" s="83">
        <v>1000</v>
      </c>
      <c r="O213" s="83"/>
      <c r="P213" s="84">
        <f t="shared" si="26"/>
        <v>0</v>
      </c>
      <c r="Q213" s="84">
        <f t="shared" si="26"/>
        <v>0</v>
      </c>
      <c r="R213" s="84">
        <f t="shared" si="26"/>
        <v>0</v>
      </c>
      <c r="S213" s="83">
        <f t="shared" si="25"/>
        <v>1000</v>
      </c>
      <c r="T213" s="83">
        <v>1000</v>
      </c>
      <c r="U213" s="83"/>
      <c r="V213" s="83">
        <f t="shared" si="28"/>
        <v>1000</v>
      </c>
      <c r="W213" s="83">
        <v>1000</v>
      </c>
      <c r="X213" s="83"/>
      <c r="Y213" s="115"/>
    </row>
    <row r="214" spans="1:25" ht="12.75" customHeight="1">
      <c r="A214" s="52"/>
      <c r="B214" s="86"/>
      <c r="C214" s="86"/>
      <c r="D214" s="86"/>
      <c r="E214" s="93" t="s">
        <v>375</v>
      </c>
      <c r="F214" s="86" t="s">
        <v>374</v>
      </c>
      <c r="G214" s="83">
        <f t="shared" si="27"/>
        <v>490</v>
      </c>
      <c r="H214" s="83"/>
      <c r="I214" s="83">
        <v>490</v>
      </c>
      <c r="J214" s="83">
        <f t="shared" si="29"/>
        <v>0</v>
      </c>
      <c r="K214" s="83"/>
      <c r="L214" s="83"/>
      <c r="M214" s="83">
        <f t="shared" si="24"/>
        <v>0</v>
      </c>
      <c r="N214" s="83"/>
      <c r="O214" s="83"/>
      <c r="P214" s="84">
        <f t="shared" si="26"/>
        <v>0</v>
      </c>
      <c r="Q214" s="84">
        <f t="shared" si="26"/>
        <v>0</v>
      </c>
      <c r="R214" s="84">
        <f t="shared" si="26"/>
        <v>0</v>
      </c>
      <c r="S214" s="83">
        <f t="shared" si="25"/>
        <v>0</v>
      </c>
      <c r="T214" s="83"/>
      <c r="U214" s="83"/>
      <c r="V214" s="83">
        <f t="shared" si="28"/>
        <v>0</v>
      </c>
      <c r="W214" s="83"/>
      <c r="X214" s="83"/>
      <c r="Y214" s="115"/>
    </row>
    <row r="215" spans="1:25" ht="12.75" customHeight="1">
      <c r="A215" s="52"/>
      <c r="B215" s="86"/>
      <c r="C215" s="86"/>
      <c r="D215" s="86"/>
      <c r="E215" s="98" t="s">
        <v>484</v>
      </c>
      <c r="F215" s="86">
        <v>5122</v>
      </c>
      <c r="G215" s="83">
        <f t="shared" si="27"/>
        <v>0</v>
      </c>
      <c r="H215" s="83"/>
      <c r="I215" s="83"/>
      <c r="J215" s="83">
        <f t="shared" si="29"/>
        <v>2000</v>
      </c>
      <c r="K215" s="83"/>
      <c r="L215" s="83">
        <v>2000</v>
      </c>
      <c r="M215" s="83">
        <f t="shared" si="24"/>
        <v>2000</v>
      </c>
      <c r="N215" s="83"/>
      <c r="O215" s="83">
        <v>2000</v>
      </c>
      <c r="P215" s="84">
        <f t="shared" si="26"/>
        <v>0</v>
      </c>
      <c r="Q215" s="84">
        <f t="shared" si="26"/>
        <v>0</v>
      </c>
      <c r="R215" s="84">
        <f t="shared" si="26"/>
        <v>0</v>
      </c>
      <c r="S215" s="83">
        <f t="shared" si="25"/>
        <v>3000</v>
      </c>
      <c r="T215" s="83"/>
      <c r="U215" s="83">
        <v>3000</v>
      </c>
      <c r="V215" s="83">
        <f t="shared" si="28"/>
        <v>3000</v>
      </c>
      <c r="W215" s="83"/>
      <c r="X215" s="83">
        <v>3000</v>
      </c>
      <c r="Y215" s="115"/>
    </row>
    <row r="216" spans="1:25" ht="12.75" customHeight="1">
      <c r="A216" s="52"/>
      <c r="B216" s="86"/>
      <c r="C216" s="86"/>
      <c r="D216" s="86"/>
      <c r="E216" s="93" t="s">
        <v>382</v>
      </c>
      <c r="F216" s="86" t="s">
        <v>383</v>
      </c>
      <c r="G216" s="83">
        <f t="shared" si="27"/>
        <v>0</v>
      </c>
      <c r="H216" s="83"/>
      <c r="I216" s="83"/>
      <c r="J216" s="83">
        <f t="shared" si="29"/>
        <v>0</v>
      </c>
      <c r="K216" s="83"/>
      <c r="L216" s="83"/>
      <c r="M216" s="83">
        <f t="shared" si="24"/>
        <v>0</v>
      </c>
      <c r="N216" s="83"/>
      <c r="O216" s="83"/>
      <c r="P216" s="84">
        <f t="shared" si="26"/>
        <v>0</v>
      </c>
      <c r="Q216" s="84">
        <f t="shared" si="26"/>
        <v>0</v>
      </c>
      <c r="R216" s="84">
        <f t="shared" si="26"/>
        <v>0</v>
      </c>
      <c r="S216" s="83">
        <f t="shared" si="25"/>
        <v>0</v>
      </c>
      <c r="T216" s="83"/>
      <c r="U216" s="83"/>
      <c r="V216" s="83">
        <f t="shared" si="28"/>
        <v>0</v>
      </c>
      <c r="W216" s="83"/>
      <c r="X216" s="83"/>
      <c r="Y216" s="115"/>
    </row>
    <row r="217" spans="1:25" ht="12.75" customHeight="1">
      <c r="A217" s="52"/>
      <c r="B217" s="86"/>
      <c r="C217" s="86"/>
      <c r="D217" s="86"/>
      <c r="E217" s="98" t="s">
        <v>463</v>
      </c>
      <c r="F217" s="86">
        <v>5134</v>
      </c>
      <c r="G217" s="83">
        <f t="shared" si="27"/>
        <v>0</v>
      </c>
      <c r="H217" s="83"/>
      <c r="I217" s="83"/>
      <c r="J217" s="83">
        <f t="shared" si="29"/>
        <v>0</v>
      </c>
      <c r="K217" s="83"/>
      <c r="L217" s="83"/>
      <c r="M217" s="83">
        <f t="shared" si="24"/>
        <v>0</v>
      </c>
      <c r="N217" s="83"/>
      <c r="O217" s="83"/>
      <c r="P217" s="84">
        <f t="shared" si="26"/>
        <v>0</v>
      </c>
      <c r="Q217" s="84">
        <f t="shared" si="26"/>
        <v>0</v>
      </c>
      <c r="R217" s="84">
        <f t="shared" si="26"/>
        <v>0</v>
      </c>
      <c r="S217" s="83">
        <f t="shared" si="25"/>
        <v>0</v>
      </c>
      <c r="T217" s="83"/>
      <c r="U217" s="83"/>
      <c r="V217" s="83">
        <f t="shared" si="28"/>
        <v>0</v>
      </c>
      <c r="W217" s="83"/>
      <c r="X217" s="83"/>
      <c r="Y217" s="115"/>
    </row>
    <row r="218" spans="1:25" s="45" customFormat="1" ht="20.25" customHeight="1">
      <c r="A218" s="52"/>
      <c r="B218" s="82" t="s">
        <v>266</v>
      </c>
      <c r="C218" s="82" t="s">
        <v>213</v>
      </c>
      <c r="D218" s="82" t="s">
        <v>188</v>
      </c>
      <c r="E218" s="94" t="s">
        <v>272</v>
      </c>
      <c r="F218" s="97"/>
      <c r="G218" s="83">
        <f>+H218+I218</f>
        <v>5411</v>
      </c>
      <c r="H218" s="95">
        <f>+H222+H233</f>
        <v>5411</v>
      </c>
      <c r="I218" s="95"/>
      <c r="J218" s="83">
        <f>+K218+L218</f>
        <v>11600</v>
      </c>
      <c r="K218" s="95">
        <f>+K222+K233</f>
        <v>11600</v>
      </c>
      <c r="L218" s="95"/>
      <c r="M218" s="83">
        <f>+N218+O218</f>
        <v>13200</v>
      </c>
      <c r="N218" s="95">
        <f>+N222+N233</f>
        <v>13200</v>
      </c>
      <c r="O218" s="95"/>
      <c r="P218" s="84">
        <f t="shared" si="26"/>
        <v>1600</v>
      </c>
      <c r="Q218" s="84">
        <f t="shared" si="26"/>
        <v>1600</v>
      </c>
      <c r="R218" s="84">
        <f t="shared" si="26"/>
        <v>0</v>
      </c>
      <c r="S218" s="83">
        <f>+T218+U218</f>
        <v>13200</v>
      </c>
      <c r="T218" s="95">
        <f>+T222+T233</f>
        <v>13200</v>
      </c>
      <c r="U218" s="95"/>
      <c r="V218" s="83">
        <f>+W218+X218</f>
        <v>13200</v>
      </c>
      <c r="W218" s="95">
        <f>+W222+W233</f>
        <v>13200</v>
      </c>
      <c r="X218" s="95"/>
      <c r="Y218" s="115"/>
    </row>
    <row r="219" spans="1:25" ht="12.75" customHeight="1">
      <c r="A219" s="41" t="s">
        <v>271</v>
      </c>
      <c r="B219" s="86"/>
      <c r="C219" s="86"/>
      <c r="D219" s="86"/>
      <c r="E219" s="93" t="s">
        <v>193</v>
      </c>
      <c r="F219" s="86"/>
      <c r="G219" s="83">
        <f t="shared" si="27"/>
        <v>0</v>
      </c>
      <c r="H219" s="83">
        <v>0</v>
      </c>
      <c r="I219" s="83"/>
      <c r="J219" s="83">
        <f t="shared" si="29"/>
        <v>0</v>
      </c>
      <c r="K219" s="83">
        <v>0</v>
      </c>
      <c r="L219" s="83"/>
      <c r="M219" s="83">
        <f t="shared" si="24"/>
        <v>0</v>
      </c>
      <c r="N219" s="83">
        <v>0</v>
      </c>
      <c r="O219" s="83"/>
      <c r="P219" s="84">
        <f t="shared" si="26"/>
        <v>0</v>
      </c>
      <c r="Q219" s="84">
        <f t="shared" si="26"/>
        <v>0</v>
      </c>
      <c r="R219" s="84">
        <f t="shared" si="26"/>
        <v>0</v>
      </c>
      <c r="S219" s="83">
        <f t="shared" si="25"/>
        <v>0</v>
      </c>
      <c r="T219" s="83">
        <v>0</v>
      </c>
      <c r="U219" s="83"/>
      <c r="V219" s="83">
        <f t="shared" si="28"/>
        <v>0</v>
      </c>
      <c r="W219" s="83">
        <v>0</v>
      </c>
      <c r="X219" s="83"/>
      <c r="Y219" s="115"/>
    </row>
    <row r="220" spans="1:25" ht="12.75" customHeight="1">
      <c r="A220" s="52"/>
      <c r="B220" s="86" t="s">
        <v>266</v>
      </c>
      <c r="C220" s="86" t="s">
        <v>213</v>
      </c>
      <c r="D220" s="86" t="s">
        <v>191</v>
      </c>
      <c r="E220" s="93" t="s">
        <v>274</v>
      </c>
      <c r="F220" s="86"/>
      <c r="G220" s="83">
        <f t="shared" si="27"/>
        <v>0</v>
      </c>
      <c r="H220" s="83"/>
      <c r="I220" s="83"/>
      <c r="J220" s="83">
        <f t="shared" si="29"/>
        <v>0</v>
      </c>
      <c r="K220" s="83"/>
      <c r="L220" s="83"/>
      <c r="M220" s="83">
        <f t="shared" si="24"/>
        <v>0</v>
      </c>
      <c r="N220" s="83"/>
      <c r="O220" s="83"/>
      <c r="P220" s="84">
        <f t="shared" si="26"/>
        <v>0</v>
      </c>
      <c r="Q220" s="84">
        <f t="shared" si="26"/>
        <v>0</v>
      </c>
      <c r="R220" s="84">
        <f t="shared" si="26"/>
        <v>0</v>
      </c>
      <c r="S220" s="83">
        <f t="shared" si="25"/>
        <v>0</v>
      </c>
      <c r="T220" s="83"/>
      <c r="U220" s="83"/>
      <c r="V220" s="83">
        <f t="shared" si="28"/>
        <v>0</v>
      </c>
      <c r="W220" s="83"/>
      <c r="X220" s="83"/>
      <c r="Y220" s="115"/>
    </row>
    <row r="221" spans="1:25" ht="12.75" customHeight="1">
      <c r="A221" s="85" t="s">
        <v>273</v>
      </c>
      <c r="B221" s="86"/>
      <c r="C221" s="86"/>
      <c r="D221" s="86"/>
      <c r="E221" s="93" t="s">
        <v>5</v>
      </c>
      <c r="F221" s="86"/>
      <c r="G221" s="83">
        <f t="shared" si="27"/>
        <v>0</v>
      </c>
      <c r="H221" s="83"/>
      <c r="I221" s="83"/>
      <c r="J221" s="83">
        <f t="shared" si="29"/>
        <v>0</v>
      </c>
      <c r="K221" s="83"/>
      <c r="L221" s="83"/>
      <c r="M221" s="83">
        <f t="shared" si="24"/>
        <v>0</v>
      </c>
      <c r="N221" s="83"/>
      <c r="O221" s="83"/>
      <c r="P221" s="84">
        <f t="shared" si="26"/>
        <v>0</v>
      </c>
      <c r="Q221" s="84">
        <f t="shared" si="26"/>
        <v>0</v>
      </c>
      <c r="R221" s="84">
        <f t="shared" si="26"/>
        <v>0</v>
      </c>
      <c r="S221" s="83">
        <f t="shared" si="25"/>
        <v>0</v>
      </c>
      <c r="T221" s="83"/>
      <c r="U221" s="83"/>
      <c r="V221" s="83">
        <f t="shared" si="28"/>
        <v>0</v>
      </c>
      <c r="W221" s="83"/>
      <c r="X221" s="83"/>
      <c r="Y221" s="115"/>
    </row>
    <row r="222" spans="1:25" s="111" customFormat="1" ht="12.75" customHeight="1">
      <c r="A222" s="46"/>
      <c r="B222" s="108" t="s">
        <v>266</v>
      </c>
      <c r="C222" s="108" t="s">
        <v>213</v>
      </c>
      <c r="D222" s="108" t="s">
        <v>196</v>
      </c>
      <c r="E222" s="100" t="s">
        <v>276</v>
      </c>
      <c r="F222" s="108"/>
      <c r="G222" s="95">
        <f t="shared" si="27"/>
        <v>0</v>
      </c>
      <c r="H222" s="95">
        <f>SUM(H224:H232)</f>
        <v>0</v>
      </c>
      <c r="I222" s="95">
        <f>+I224+I225+I226+I227+I228+I229+I230+I232</f>
        <v>0</v>
      </c>
      <c r="J222" s="95">
        <f t="shared" si="29"/>
        <v>5000</v>
      </c>
      <c r="K222" s="95">
        <f>SUM(K224:K232)</f>
        <v>4000</v>
      </c>
      <c r="L222" s="95">
        <f>+L224+L225+L226+L227+L228+L229+L230+L232</f>
        <v>1000</v>
      </c>
      <c r="M222" s="95">
        <f t="shared" si="24"/>
        <v>4000</v>
      </c>
      <c r="N222" s="95">
        <f>SUM(N224:N232)</f>
        <v>4000</v>
      </c>
      <c r="O222" s="95">
        <f>+O224+O225+O226+O227+O228+O229+O230+O232</f>
        <v>0</v>
      </c>
      <c r="P222" s="91">
        <f t="shared" si="26"/>
        <v>-1000</v>
      </c>
      <c r="Q222" s="91">
        <f t="shared" si="26"/>
        <v>0</v>
      </c>
      <c r="R222" s="91">
        <f t="shared" si="26"/>
        <v>-1000</v>
      </c>
      <c r="S222" s="95">
        <f t="shared" si="25"/>
        <v>4000</v>
      </c>
      <c r="T222" s="95">
        <f>SUM(T224:T232)</f>
        <v>4000</v>
      </c>
      <c r="U222" s="95">
        <f>+U224+U225+U226+U227+U228+U229+U230+U232</f>
        <v>0</v>
      </c>
      <c r="V222" s="95">
        <f t="shared" si="28"/>
        <v>4000</v>
      </c>
      <c r="W222" s="95">
        <f>SUM(W224:W232)</f>
        <v>4000</v>
      </c>
      <c r="X222" s="95">
        <f>+X224+X225+X226+X227+X228+X229+X230+X232</f>
        <v>0</v>
      </c>
      <c r="Y222" s="115"/>
    </row>
    <row r="223" spans="1:25" ht="12.75" customHeight="1">
      <c r="A223" s="85" t="s">
        <v>275</v>
      </c>
      <c r="B223" s="86"/>
      <c r="C223" s="86"/>
      <c r="D223" s="86"/>
      <c r="E223" s="93" t="s">
        <v>5</v>
      </c>
      <c r="F223" s="86"/>
      <c r="G223" s="83">
        <f t="shared" si="27"/>
        <v>0</v>
      </c>
      <c r="H223" s="83"/>
      <c r="I223" s="83"/>
      <c r="J223" s="83">
        <f t="shared" si="29"/>
        <v>0</v>
      </c>
      <c r="K223" s="83"/>
      <c r="L223" s="83"/>
      <c r="M223" s="83">
        <f t="shared" si="24"/>
        <v>0</v>
      </c>
      <c r="N223" s="83"/>
      <c r="O223" s="83"/>
      <c r="P223" s="84">
        <f t="shared" si="26"/>
        <v>0</v>
      </c>
      <c r="Q223" s="84">
        <f t="shared" si="26"/>
        <v>0</v>
      </c>
      <c r="R223" s="84">
        <f t="shared" si="26"/>
        <v>0</v>
      </c>
      <c r="S223" s="83">
        <f t="shared" si="25"/>
        <v>0</v>
      </c>
      <c r="T223" s="83"/>
      <c r="U223" s="83"/>
      <c r="V223" s="83">
        <f t="shared" si="28"/>
        <v>0</v>
      </c>
      <c r="W223" s="83"/>
      <c r="X223" s="83"/>
      <c r="Y223" s="115"/>
    </row>
    <row r="224" spans="1:25" ht="12.75" customHeight="1">
      <c r="A224" s="85"/>
      <c r="B224" s="86"/>
      <c r="C224" s="86"/>
      <c r="D224" s="86"/>
      <c r="E224" s="98" t="s">
        <v>485</v>
      </c>
      <c r="F224" s="86">
        <v>4212</v>
      </c>
      <c r="G224" s="83">
        <f t="shared" si="27"/>
        <v>0</v>
      </c>
      <c r="H224" s="83"/>
      <c r="I224" s="83"/>
      <c r="J224" s="83">
        <f t="shared" si="29"/>
        <v>0</v>
      </c>
      <c r="K224" s="83"/>
      <c r="L224" s="83"/>
      <c r="M224" s="83">
        <f t="shared" si="24"/>
        <v>0</v>
      </c>
      <c r="N224" s="83"/>
      <c r="O224" s="83"/>
      <c r="P224" s="84">
        <f t="shared" si="26"/>
        <v>0</v>
      </c>
      <c r="Q224" s="84">
        <f t="shared" si="26"/>
        <v>0</v>
      </c>
      <c r="R224" s="84">
        <f t="shared" si="26"/>
        <v>0</v>
      </c>
      <c r="S224" s="83">
        <f t="shared" si="25"/>
        <v>0</v>
      </c>
      <c r="T224" s="83"/>
      <c r="U224" s="83"/>
      <c r="V224" s="83">
        <f t="shared" si="28"/>
        <v>0</v>
      </c>
      <c r="W224" s="83"/>
      <c r="X224" s="83"/>
      <c r="Y224" s="115"/>
    </row>
    <row r="225" spans="1:25" ht="12.75" customHeight="1">
      <c r="A225" s="85"/>
      <c r="B225" s="86"/>
      <c r="C225" s="86"/>
      <c r="D225" s="86"/>
      <c r="E225" s="98" t="s">
        <v>466</v>
      </c>
      <c r="F225" s="86">
        <v>4239</v>
      </c>
      <c r="G225" s="83">
        <f t="shared" si="27"/>
        <v>0</v>
      </c>
      <c r="H225" s="83"/>
      <c r="I225" s="83"/>
      <c r="J225" s="83">
        <f t="shared" si="29"/>
        <v>0</v>
      </c>
      <c r="K225" s="83"/>
      <c r="L225" s="83"/>
      <c r="M225" s="83">
        <f t="shared" si="24"/>
        <v>0</v>
      </c>
      <c r="N225" s="83"/>
      <c r="O225" s="83"/>
      <c r="P225" s="84">
        <f t="shared" si="26"/>
        <v>0</v>
      </c>
      <c r="Q225" s="84">
        <f t="shared" si="26"/>
        <v>0</v>
      </c>
      <c r="R225" s="84">
        <f t="shared" si="26"/>
        <v>0</v>
      </c>
      <c r="S225" s="83">
        <f t="shared" si="25"/>
        <v>0</v>
      </c>
      <c r="T225" s="83"/>
      <c r="U225" s="83"/>
      <c r="V225" s="83">
        <f t="shared" si="28"/>
        <v>0</v>
      </c>
      <c r="W225" s="83"/>
      <c r="X225" s="83"/>
      <c r="Y225" s="115"/>
    </row>
    <row r="226" spans="1:25" ht="12.75" customHeight="1">
      <c r="A226" s="85">
        <v>1111</v>
      </c>
      <c r="B226" s="86"/>
      <c r="C226" s="86"/>
      <c r="D226" s="86"/>
      <c r="E226" s="98" t="s">
        <v>449</v>
      </c>
      <c r="F226" s="86">
        <v>4241</v>
      </c>
      <c r="G226" s="83">
        <f t="shared" si="27"/>
        <v>0</v>
      </c>
      <c r="H226" s="83"/>
      <c r="I226" s="83"/>
      <c r="J226" s="83">
        <f t="shared" si="29"/>
        <v>1000</v>
      </c>
      <c r="K226" s="83">
        <v>1000</v>
      </c>
      <c r="L226" s="83"/>
      <c r="M226" s="83">
        <f t="shared" si="24"/>
        <v>1000</v>
      </c>
      <c r="N226" s="83">
        <v>1000</v>
      </c>
      <c r="O226" s="83"/>
      <c r="P226" s="84">
        <f t="shared" si="26"/>
        <v>0</v>
      </c>
      <c r="Q226" s="84">
        <f t="shared" si="26"/>
        <v>0</v>
      </c>
      <c r="R226" s="84">
        <f t="shared" si="26"/>
        <v>0</v>
      </c>
      <c r="S226" s="83">
        <f t="shared" si="25"/>
        <v>1000</v>
      </c>
      <c r="T226" s="83">
        <v>1000</v>
      </c>
      <c r="U226" s="83"/>
      <c r="V226" s="83">
        <f t="shared" si="28"/>
        <v>1000</v>
      </c>
      <c r="W226" s="83">
        <v>1000</v>
      </c>
      <c r="X226" s="83"/>
      <c r="Y226" s="115"/>
    </row>
    <row r="227" spans="1:25" ht="12.75" customHeight="1">
      <c r="A227" s="85"/>
      <c r="B227" s="86"/>
      <c r="C227" s="86"/>
      <c r="D227" s="86"/>
      <c r="E227" s="98" t="s">
        <v>486</v>
      </c>
      <c r="F227" s="86">
        <v>4267</v>
      </c>
      <c r="G227" s="83">
        <f t="shared" si="27"/>
        <v>0</v>
      </c>
      <c r="H227" s="83"/>
      <c r="I227" s="83"/>
      <c r="J227" s="83">
        <f t="shared" si="29"/>
        <v>0</v>
      </c>
      <c r="K227" s="83"/>
      <c r="L227" s="83"/>
      <c r="M227" s="83">
        <f t="shared" si="24"/>
        <v>0</v>
      </c>
      <c r="N227" s="83"/>
      <c r="O227" s="83"/>
      <c r="P227" s="84">
        <f t="shared" si="26"/>
        <v>0</v>
      </c>
      <c r="Q227" s="84">
        <f t="shared" si="26"/>
        <v>0</v>
      </c>
      <c r="R227" s="84">
        <f t="shared" si="26"/>
        <v>0</v>
      </c>
      <c r="S227" s="83">
        <f t="shared" si="25"/>
        <v>0</v>
      </c>
      <c r="T227" s="83"/>
      <c r="U227" s="83"/>
      <c r="V227" s="83">
        <f t="shared" si="28"/>
        <v>0</v>
      </c>
      <c r="W227" s="83"/>
      <c r="X227" s="83"/>
      <c r="Y227" s="115"/>
    </row>
    <row r="228" spans="1:25" s="45" customFormat="1" ht="15.75" customHeight="1">
      <c r="A228" s="52"/>
      <c r="B228" s="82"/>
      <c r="C228" s="82"/>
      <c r="D228" s="82"/>
      <c r="E228" s="102" t="s">
        <v>487</v>
      </c>
      <c r="F228" s="82">
        <v>4269</v>
      </c>
      <c r="G228" s="83">
        <f t="shared" si="27"/>
        <v>0</v>
      </c>
      <c r="H228" s="83"/>
      <c r="I228" s="95"/>
      <c r="J228" s="83">
        <f t="shared" si="29"/>
        <v>1000</v>
      </c>
      <c r="K228" s="83">
        <v>1000</v>
      </c>
      <c r="L228" s="95"/>
      <c r="M228" s="83">
        <f t="shared" si="24"/>
        <v>1000</v>
      </c>
      <c r="N228" s="83">
        <v>1000</v>
      </c>
      <c r="O228" s="95"/>
      <c r="P228" s="84">
        <f t="shared" si="26"/>
        <v>0</v>
      </c>
      <c r="Q228" s="84">
        <f t="shared" si="26"/>
        <v>0</v>
      </c>
      <c r="R228" s="84">
        <f t="shared" si="26"/>
        <v>0</v>
      </c>
      <c r="S228" s="83">
        <f t="shared" si="25"/>
        <v>0</v>
      </c>
      <c r="T228" s="83"/>
      <c r="U228" s="95"/>
      <c r="V228" s="83">
        <f t="shared" si="28"/>
        <v>1000</v>
      </c>
      <c r="W228" s="83">
        <v>1000</v>
      </c>
      <c r="X228" s="95"/>
      <c r="Y228" s="115"/>
    </row>
    <row r="229" spans="1:25" s="45" customFormat="1" ht="15.75" customHeight="1">
      <c r="A229" s="52"/>
      <c r="B229" s="82"/>
      <c r="C229" s="82"/>
      <c r="D229" s="82"/>
      <c r="E229" s="102" t="s">
        <v>488</v>
      </c>
      <c r="F229" s="82">
        <v>4657</v>
      </c>
      <c r="G229" s="83">
        <f t="shared" si="27"/>
        <v>0</v>
      </c>
      <c r="H229" s="83"/>
      <c r="I229" s="95"/>
      <c r="J229" s="83">
        <f t="shared" si="29"/>
        <v>2000</v>
      </c>
      <c r="K229" s="83">
        <v>2000</v>
      </c>
      <c r="L229" s="95"/>
      <c r="M229" s="83">
        <f t="shared" si="24"/>
        <v>2000</v>
      </c>
      <c r="N229" s="83">
        <v>2000</v>
      </c>
      <c r="O229" s="95"/>
      <c r="P229" s="84">
        <f t="shared" si="26"/>
        <v>0</v>
      </c>
      <c r="Q229" s="84">
        <f t="shared" si="26"/>
        <v>0</v>
      </c>
      <c r="R229" s="84">
        <f t="shared" si="26"/>
        <v>0</v>
      </c>
      <c r="S229" s="83">
        <f t="shared" si="25"/>
        <v>1000</v>
      </c>
      <c r="T229" s="83">
        <v>1000</v>
      </c>
      <c r="U229" s="95"/>
      <c r="V229" s="83">
        <f t="shared" si="28"/>
        <v>2000</v>
      </c>
      <c r="W229" s="83">
        <v>2000</v>
      </c>
      <c r="X229" s="95"/>
      <c r="Y229" s="115"/>
    </row>
    <row r="230" spans="1:25" ht="12.75" customHeight="1">
      <c r="A230" s="41"/>
      <c r="B230" s="86"/>
      <c r="C230" s="86"/>
      <c r="D230" s="86"/>
      <c r="E230" s="98" t="s">
        <v>489</v>
      </c>
      <c r="F230" s="86">
        <v>4639</v>
      </c>
      <c r="G230" s="83">
        <f t="shared" si="27"/>
        <v>0</v>
      </c>
      <c r="H230" s="83"/>
      <c r="I230" s="83"/>
      <c r="J230" s="83">
        <f t="shared" si="29"/>
        <v>0</v>
      </c>
      <c r="K230" s="83"/>
      <c r="L230" s="83"/>
      <c r="M230" s="83">
        <f t="shared" si="24"/>
        <v>0</v>
      </c>
      <c r="N230" s="83"/>
      <c r="O230" s="83"/>
      <c r="P230" s="84">
        <f t="shared" si="26"/>
        <v>0</v>
      </c>
      <c r="Q230" s="84">
        <f t="shared" si="26"/>
        <v>0</v>
      </c>
      <c r="R230" s="84">
        <f t="shared" si="26"/>
        <v>0</v>
      </c>
      <c r="S230" s="83">
        <f t="shared" si="25"/>
        <v>2000</v>
      </c>
      <c r="T230" s="83">
        <v>2000</v>
      </c>
      <c r="U230" s="83"/>
      <c r="V230" s="83">
        <f t="shared" si="28"/>
        <v>0</v>
      </c>
      <c r="W230" s="83"/>
      <c r="X230" s="83"/>
      <c r="Y230" s="115"/>
    </row>
    <row r="231" spans="1:25" ht="12.75" customHeight="1">
      <c r="A231" s="41"/>
      <c r="B231" s="86"/>
      <c r="C231" s="86"/>
      <c r="D231" s="86"/>
      <c r="E231" s="98" t="s">
        <v>490</v>
      </c>
      <c r="F231" s="86">
        <v>5122</v>
      </c>
      <c r="G231" s="83">
        <f t="shared" si="27"/>
        <v>0</v>
      </c>
      <c r="H231" s="83"/>
      <c r="I231" s="83"/>
      <c r="J231" s="83">
        <f t="shared" si="29"/>
        <v>0</v>
      </c>
      <c r="K231" s="83"/>
      <c r="L231" s="83"/>
      <c r="M231" s="83">
        <f t="shared" si="24"/>
        <v>0</v>
      </c>
      <c r="N231" s="83"/>
      <c r="O231" s="83"/>
      <c r="P231" s="84">
        <f t="shared" si="26"/>
        <v>0</v>
      </c>
      <c r="Q231" s="84">
        <f t="shared" si="26"/>
        <v>0</v>
      </c>
      <c r="R231" s="84">
        <f t="shared" si="26"/>
        <v>0</v>
      </c>
      <c r="S231" s="83">
        <f t="shared" si="25"/>
        <v>0</v>
      </c>
      <c r="T231" s="83"/>
      <c r="U231" s="83"/>
      <c r="V231" s="83">
        <f t="shared" si="28"/>
        <v>0</v>
      </c>
      <c r="W231" s="83"/>
      <c r="X231" s="83"/>
      <c r="Y231" s="115"/>
    </row>
    <row r="232" spans="1:25" ht="12.75" customHeight="1">
      <c r="A232" s="41"/>
      <c r="B232" s="86"/>
      <c r="C232" s="86"/>
      <c r="D232" s="86"/>
      <c r="E232" s="98" t="s">
        <v>491</v>
      </c>
      <c r="F232" s="86">
        <v>5134</v>
      </c>
      <c r="G232" s="83">
        <f t="shared" si="27"/>
        <v>0</v>
      </c>
      <c r="H232" s="83"/>
      <c r="I232" s="83"/>
      <c r="J232" s="83">
        <f t="shared" si="29"/>
        <v>1000</v>
      </c>
      <c r="K232" s="83"/>
      <c r="L232" s="83">
        <v>1000</v>
      </c>
      <c r="M232" s="83">
        <f t="shared" si="24"/>
        <v>0</v>
      </c>
      <c r="N232" s="83"/>
      <c r="O232" s="83"/>
      <c r="P232" s="84">
        <f t="shared" si="26"/>
        <v>-1000</v>
      </c>
      <c r="Q232" s="84">
        <f t="shared" si="26"/>
        <v>0</v>
      </c>
      <c r="R232" s="84">
        <f t="shared" si="26"/>
        <v>-1000</v>
      </c>
      <c r="S232" s="83">
        <f t="shared" si="25"/>
        <v>0</v>
      </c>
      <c r="T232" s="83"/>
      <c r="U232" s="83"/>
      <c r="V232" s="83">
        <f t="shared" si="28"/>
        <v>0</v>
      </c>
      <c r="W232" s="83"/>
      <c r="X232" s="83"/>
      <c r="Y232" s="115"/>
    </row>
    <row r="233" spans="1:25" s="111" customFormat="1" ht="12.75" customHeight="1">
      <c r="A233" s="46"/>
      <c r="B233" s="108" t="s">
        <v>266</v>
      </c>
      <c r="C233" s="108" t="s">
        <v>213</v>
      </c>
      <c r="D233" s="108" t="s">
        <v>228</v>
      </c>
      <c r="E233" s="100" t="s">
        <v>278</v>
      </c>
      <c r="F233" s="108"/>
      <c r="G233" s="95">
        <f t="shared" si="27"/>
        <v>5411</v>
      </c>
      <c r="H233" s="95">
        <f>SUM(H235:H241)</f>
        <v>5411</v>
      </c>
      <c r="I233" s="95">
        <f>+I236+I237+I238+I240+I241</f>
        <v>0</v>
      </c>
      <c r="J233" s="95">
        <f t="shared" si="29"/>
        <v>7600</v>
      </c>
      <c r="K233" s="95">
        <f>SUM(K235:K241)</f>
        <v>7600</v>
      </c>
      <c r="L233" s="95">
        <f>+L236+L237+L238+L240+L241</f>
        <v>0</v>
      </c>
      <c r="M233" s="95">
        <f t="shared" si="24"/>
        <v>9200</v>
      </c>
      <c r="N233" s="95">
        <f>SUM(N235:N241)</f>
        <v>9200</v>
      </c>
      <c r="O233" s="95">
        <f>+O236+O237+O238+O240+O241</f>
        <v>0</v>
      </c>
      <c r="P233" s="91">
        <f t="shared" si="26"/>
        <v>1600</v>
      </c>
      <c r="Q233" s="91">
        <f t="shared" si="26"/>
        <v>1600</v>
      </c>
      <c r="R233" s="91">
        <f t="shared" si="26"/>
        <v>0</v>
      </c>
      <c r="S233" s="95">
        <f t="shared" si="25"/>
        <v>9200</v>
      </c>
      <c r="T233" s="95">
        <f>SUM(T235:T241)</f>
        <v>9200</v>
      </c>
      <c r="U233" s="95">
        <f>+U236+U237+U238+U240+U241</f>
        <v>0</v>
      </c>
      <c r="V233" s="95">
        <f t="shared" si="28"/>
        <v>9200</v>
      </c>
      <c r="W233" s="95">
        <f>SUM(W235:W241)</f>
        <v>9200</v>
      </c>
      <c r="X233" s="95">
        <f>+X236+X237+X238+X240+X241</f>
        <v>0</v>
      </c>
      <c r="Y233" s="115"/>
    </row>
    <row r="234" spans="1:25" ht="12.75" customHeight="1">
      <c r="A234" s="85" t="s">
        <v>277</v>
      </c>
      <c r="B234" s="86"/>
      <c r="C234" s="86"/>
      <c r="D234" s="86"/>
      <c r="E234" s="93" t="s">
        <v>5</v>
      </c>
      <c r="F234" s="86"/>
      <c r="G234" s="83">
        <f t="shared" si="27"/>
        <v>0</v>
      </c>
      <c r="H234" s="83"/>
      <c r="I234" s="83"/>
      <c r="J234" s="83">
        <f t="shared" si="29"/>
        <v>0</v>
      </c>
      <c r="K234" s="83"/>
      <c r="L234" s="83"/>
      <c r="M234" s="83">
        <f t="shared" si="24"/>
        <v>0</v>
      </c>
      <c r="N234" s="83"/>
      <c r="O234" s="83"/>
      <c r="P234" s="84">
        <f t="shared" si="26"/>
        <v>0</v>
      </c>
      <c r="Q234" s="84">
        <f t="shared" si="26"/>
        <v>0</v>
      </c>
      <c r="R234" s="84">
        <f t="shared" si="26"/>
        <v>0</v>
      </c>
      <c r="S234" s="83">
        <f t="shared" si="25"/>
        <v>0</v>
      </c>
      <c r="T234" s="83"/>
      <c r="U234" s="83"/>
      <c r="V234" s="83">
        <f t="shared" si="28"/>
        <v>0</v>
      </c>
      <c r="W234" s="83"/>
      <c r="X234" s="83"/>
      <c r="Y234" s="115"/>
    </row>
    <row r="235" spans="1:25" ht="12.75" customHeight="1">
      <c r="A235" s="85"/>
      <c r="B235" s="86"/>
      <c r="C235" s="86"/>
      <c r="D235" s="86"/>
      <c r="E235" s="98" t="s">
        <v>492</v>
      </c>
      <c r="F235" s="86">
        <v>4111</v>
      </c>
      <c r="G235" s="83">
        <f t="shared" si="27"/>
        <v>0</v>
      </c>
      <c r="H235" s="83"/>
      <c r="I235" s="83"/>
      <c r="J235" s="83">
        <f t="shared" si="29"/>
        <v>0</v>
      </c>
      <c r="K235" s="83"/>
      <c r="L235" s="83"/>
      <c r="M235" s="83">
        <f t="shared" si="24"/>
        <v>0</v>
      </c>
      <c r="N235" s="83"/>
      <c r="O235" s="83"/>
      <c r="P235" s="84">
        <f t="shared" si="26"/>
        <v>0</v>
      </c>
      <c r="Q235" s="84">
        <f t="shared" si="26"/>
        <v>0</v>
      </c>
      <c r="R235" s="84">
        <f t="shared" si="26"/>
        <v>0</v>
      </c>
      <c r="S235" s="83">
        <f t="shared" si="25"/>
        <v>0</v>
      </c>
      <c r="T235" s="83"/>
      <c r="U235" s="83"/>
      <c r="V235" s="83">
        <f t="shared" si="28"/>
        <v>0</v>
      </c>
      <c r="W235" s="83"/>
      <c r="X235" s="83"/>
      <c r="Y235" s="115"/>
    </row>
    <row r="236" spans="1:25" ht="12.75" customHeight="1">
      <c r="A236" s="41"/>
      <c r="B236" s="86"/>
      <c r="C236" s="86"/>
      <c r="D236" s="86"/>
      <c r="E236" s="98" t="s">
        <v>493</v>
      </c>
      <c r="F236" s="86">
        <v>4236</v>
      </c>
      <c r="G236" s="83">
        <f t="shared" si="27"/>
        <v>0</v>
      </c>
      <c r="H236" s="83"/>
      <c r="I236" s="83"/>
      <c r="J236" s="83">
        <f t="shared" si="29"/>
        <v>0</v>
      </c>
      <c r="K236" s="83"/>
      <c r="L236" s="83"/>
      <c r="M236" s="83">
        <f t="shared" si="24"/>
        <v>0</v>
      </c>
      <c r="N236" s="83"/>
      <c r="O236" s="83"/>
      <c r="P236" s="84">
        <f t="shared" si="26"/>
        <v>0</v>
      </c>
      <c r="Q236" s="84">
        <f t="shared" si="26"/>
        <v>0</v>
      </c>
      <c r="R236" s="84">
        <f t="shared" si="26"/>
        <v>0</v>
      </c>
      <c r="S236" s="83">
        <f t="shared" si="25"/>
        <v>0</v>
      </c>
      <c r="T236" s="83"/>
      <c r="U236" s="83"/>
      <c r="V236" s="83">
        <f t="shared" si="28"/>
        <v>0</v>
      </c>
      <c r="W236" s="83"/>
      <c r="X236" s="83"/>
      <c r="Y236" s="115"/>
    </row>
    <row r="237" spans="1:25" ht="12.75" customHeight="1">
      <c r="A237" s="52"/>
      <c r="B237" s="86"/>
      <c r="C237" s="86"/>
      <c r="D237" s="86"/>
      <c r="E237" s="93" t="s">
        <v>347</v>
      </c>
      <c r="F237" s="86" t="s">
        <v>348</v>
      </c>
      <c r="G237" s="83">
        <f t="shared" si="27"/>
        <v>1042</v>
      </c>
      <c r="H237" s="83">
        <v>1042</v>
      </c>
      <c r="I237" s="83"/>
      <c r="J237" s="83">
        <f t="shared" si="29"/>
        <v>1800</v>
      </c>
      <c r="K237" s="83">
        <v>1800</v>
      </c>
      <c r="L237" s="83"/>
      <c r="M237" s="83">
        <f t="shared" si="24"/>
        <v>2500</v>
      </c>
      <c r="N237" s="83">
        <v>2500</v>
      </c>
      <c r="O237" s="83"/>
      <c r="P237" s="84">
        <f t="shared" si="26"/>
        <v>700</v>
      </c>
      <c r="Q237" s="84">
        <f t="shared" si="26"/>
        <v>700</v>
      </c>
      <c r="R237" s="84">
        <f t="shared" si="26"/>
        <v>0</v>
      </c>
      <c r="S237" s="83">
        <f t="shared" si="25"/>
        <v>2500</v>
      </c>
      <c r="T237" s="83">
        <v>2500</v>
      </c>
      <c r="U237" s="83"/>
      <c r="V237" s="83">
        <f t="shared" si="28"/>
        <v>2500</v>
      </c>
      <c r="W237" s="83">
        <v>2500</v>
      </c>
      <c r="X237" s="83"/>
      <c r="Y237" s="115"/>
    </row>
    <row r="238" spans="1:25" ht="12.75" customHeight="1">
      <c r="A238" s="52"/>
      <c r="B238" s="86"/>
      <c r="C238" s="86"/>
      <c r="D238" s="86"/>
      <c r="E238" s="93" t="s">
        <v>358</v>
      </c>
      <c r="F238" s="86" t="s">
        <v>357</v>
      </c>
      <c r="G238" s="83">
        <f t="shared" si="27"/>
        <v>0</v>
      </c>
      <c r="H238" s="83"/>
      <c r="I238" s="83"/>
      <c r="J238" s="83">
        <f t="shared" si="29"/>
        <v>0</v>
      </c>
      <c r="K238" s="83"/>
      <c r="L238" s="83"/>
      <c r="M238" s="83">
        <f t="shared" si="24"/>
        <v>0</v>
      </c>
      <c r="N238" s="83"/>
      <c r="O238" s="83"/>
      <c r="P238" s="84">
        <f t="shared" si="26"/>
        <v>0</v>
      </c>
      <c r="Q238" s="84">
        <f t="shared" si="26"/>
        <v>0</v>
      </c>
      <c r="R238" s="84">
        <f t="shared" si="26"/>
        <v>0</v>
      </c>
      <c r="S238" s="83">
        <f t="shared" si="25"/>
        <v>0</v>
      </c>
      <c r="T238" s="83"/>
      <c r="U238" s="83"/>
      <c r="V238" s="83">
        <f t="shared" si="28"/>
        <v>0</v>
      </c>
      <c r="W238" s="83"/>
      <c r="X238" s="83"/>
      <c r="Y238" s="115"/>
    </row>
    <row r="239" spans="1:25" ht="21.75" customHeight="1">
      <c r="A239" s="52"/>
      <c r="B239" s="86"/>
      <c r="C239" s="86"/>
      <c r="D239" s="86"/>
      <c r="E239" s="98" t="s">
        <v>494</v>
      </c>
      <c r="F239" s="86">
        <v>4727</v>
      </c>
      <c r="G239" s="83">
        <f t="shared" si="27"/>
        <v>2570</v>
      </c>
      <c r="H239" s="83">
        <v>2570</v>
      </c>
      <c r="I239" s="83"/>
      <c r="J239" s="83">
        <f t="shared" si="29"/>
        <v>3900</v>
      </c>
      <c r="K239" s="83">
        <v>3900</v>
      </c>
      <c r="L239" s="83"/>
      <c r="M239" s="83">
        <f t="shared" si="24"/>
        <v>4500</v>
      </c>
      <c r="N239" s="83">
        <v>4500</v>
      </c>
      <c r="O239" s="83"/>
      <c r="P239" s="84">
        <f t="shared" si="26"/>
        <v>600</v>
      </c>
      <c r="Q239" s="84">
        <f t="shared" si="26"/>
        <v>600</v>
      </c>
      <c r="R239" s="84">
        <f t="shared" si="26"/>
        <v>0</v>
      </c>
      <c r="S239" s="83">
        <f t="shared" si="25"/>
        <v>4500</v>
      </c>
      <c r="T239" s="83">
        <v>4500</v>
      </c>
      <c r="U239" s="83"/>
      <c r="V239" s="83">
        <f t="shared" si="28"/>
        <v>4500</v>
      </c>
      <c r="W239" s="83">
        <v>4500</v>
      </c>
      <c r="X239" s="83"/>
      <c r="Y239" s="132" t="s">
        <v>538</v>
      </c>
    </row>
    <row r="240" spans="1:25" ht="12.75" customHeight="1">
      <c r="A240" s="52"/>
      <c r="B240" s="86"/>
      <c r="C240" s="86"/>
      <c r="D240" s="86"/>
      <c r="E240" s="98" t="s">
        <v>487</v>
      </c>
      <c r="F240" s="86">
        <v>4269</v>
      </c>
      <c r="G240" s="83">
        <f t="shared" si="27"/>
        <v>1799</v>
      </c>
      <c r="H240" s="83">
        <v>1799</v>
      </c>
      <c r="I240" s="83"/>
      <c r="J240" s="83">
        <f t="shared" si="29"/>
        <v>1900</v>
      </c>
      <c r="K240" s="83">
        <v>1900</v>
      </c>
      <c r="L240" s="83"/>
      <c r="M240" s="83">
        <f t="shared" si="24"/>
        <v>2200</v>
      </c>
      <c r="N240" s="83">
        <v>2200</v>
      </c>
      <c r="O240" s="83"/>
      <c r="P240" s="84">
        <f t="shared" si="26"/>
        <v>300</v>
      </c>
      <c r="Q240" s="84">
        <f t="shared" si="26"/>
        <v>300</v>
      </c>
      <c r="R240" s="84">
        <f t="shared" si="26"/>
        <v>0</v>
      </c>
      <c r="S240" s="83">
        <f t="shared" si="25"/>
        <v>2200</v>
      </c>
      <c r="T240" s="83">
        <v>2200</v>
      </c>
      <c r="U240" s="83"/>
      <c r="V240" s="83">
        <f t="shared" si="28"/>
        <v>2200</v>
      </c>
      <c r="W240" s="83">
        <v>2200</v>
      </c>
      <c r="X240" s="83"/>
      <c r="Y240" s="132" t="s">
        <v>539</v>
      </c>
    </row>
    <row r="241" spans="1:25" ht="24" customHeight="1">
      <c r="A241" s="52"/>
      <c r="B241" s="86"/>
      <c r="C241" s="86"/>
      <c r="D241" s="86"/>
      <c r="E241" s="93" t="s">
        <v>366</v>
      </c>
      <c r="F241" s="86" t="s">
        <v>367</v>
      </c>
      <c r="G241" s="83">
        <f t="shared" si="27"/>
        <v>0</v>
      </c>
      <c r="H241" s="83"/>
      <c r="I241" s="83"/>
      <c r="J241" s="83">
        <f t="shared" si="29"/>
        <v>0</v>
      </c>
      <c r="K241" s="83"/>
      <c r="L241" s="83"/>
      <c r="M241" s="83">
        <f t="shared" si="24"/>
        <v>0</v>
      </c>
      <c r="N241" s="83"/>
      <c r="O241" s="83"/>
      <c r="P241" s="84">
        <f t="shared" si="26"/>
        <v>0</v>
      </c>
      <c r="Q241" s="84">
        <f t="shared" si="26"/>
        <v>0</v>
      </c>
      <c r="R241" s="84">
        <f t="shared" si="26"/>
        <v>0</v>
      </c>
      <c r="S241" s="83">
        <f t="shared" si="25"/>
        <v>0</v>
      </c>
      <c r="T241" s="83"/>
      <c r="U241" s="83"/>
      <c r="V241" s="83">
        <f t="shared" si="28"/>
        <v>0</v>
      </c>
      <c r="W241" s="83"/>
      <c r="X241" s="83"/>
      <c r="Y241" s="115"/>
    </row>
    <row r="242" spans="1:25" ht="12.75" customHeight="1">
      <c r="A242" s="52"/>
      <c r="B242" s="86" t="s">
        <v>266</v>
      </c>
      <c r="C242" s="86" t="s">
        <v>213</v>
      </c>
      <c r="D242" s="86" t="s">
        <v>202</v>
      </c>
      <c r="E242" s="93" t="s">
        <v>279</v>
      </c>
      <c r="F242" s="86"/>
      <c r="G242" s="83">
        <f t="shared" si="27"/>
        <v>0</v>
      </c>
      <c r="H242" s="83"/>
      <c r="I242" s="83"/>
      <c r="J242" s="83">
        <f t="shared" si="29"/>
        <v>0</v>
      </c>
      <c r="K242" s="83"/>
      <c r="L242" s="83"/>
      <c r="M242" s="83">
        <f t="shared" si="24"/>
        <v>0</v>
      </c>
      <c r="N242" s="83"/>
      <c r="O242" s="83"/>
      <c r="P242" s="84">
        <f t="shared" si="26"/>
        <v>0</v>
      </c>
      <c r="Q242" s="84">
        <f t="shared" si="26"/>
        <v>0</v>
      </c>
      <c r="R242" s="84">
        <f t="shared" si="26"/>
        <v>0</v>
      </c>
      <c r="S242" s="83">
        <f t="shared" si="25"/>
        <v>0</v>
      </c>
      <c r="T242" s="83"/>
      <c r="U242" s="83"/>
      <c r="V242" s="83">
        <f t="shared" si="28"/>
        <v>0</v>
      </c>
      <c r="W242" s="83"/>
      <c r="X242" s="83"/>
      <c r="Y242" s="115"/>
    </row>
    <row r="243" spans="1:25" s="45" customFormat="1" ht="20.25" customHeight="1">
      <c r="A243" s="52"/>
      <c r="B243" s="82" t="s">
        <v>266</v>
      </c>
      <c r="C243" s="82" t="s">
        <v>228</v>
      </c>
      <c r="D243" s="82" t="s">
        <v>188</v>
      </c>
      <c r="E243" s="94" t="s">
        <v>281</v>
      </c>
      <c r="F243" s="97"/>
      <c r="G243" s="83">
        <f t="shared" si="27"/>
        <v>100</v>
      </c>
      <c r="H243" s="95">
        <f>+H245+H249</f>
        <v>100</v>
      </c>
      <c r="I243" s="95">
        <f>+I245+I249</f>
        <v>0</v>
      </c>
      <c r="J243" s="83">
        <f t="shared" si="29"/>
        <v>1100</v>
      </c>
      <c r="K243" s="95">
        <f>+K245+K249</f>
        <v>1100</v>
      </c>
      <c r="L243" s="95">
        <f>+L249</f>
        <v>0</v>
      </c>
      <c r="M243" s="83">
        <f>+N243+O243</f>
        <v>2100</v>
      </c>
      <c r="N243" s="95">
        <f>+N245+N249</f>
        <v>2100</v>
      </c>
      <c r="O243" s="95">
        <f>+O249</f>
        <v>0</v>
      </c>
      <c r="P243" s="84">
        <f t="shared" si="26"/>
        <v>1000</v>
      </c>
      <c r="Q243" s="84">
        <f t="shared" si="26"/>
        <v>1000</v>
      </c>
      <c r="R243" s="84">
        <f t="shared" si="26"/>
        <v>0</v>
      </c>
      <c r="S243" s="83">
        <f t="shared" si="25"/>
        <v>2600</v>
      </c>
      <c r="T243" s="95">
        <f>+T245+T249</f>
        <v>2600</v>
      </c>
      <c r="U243" s="95">
        <f>+U249</f>
        <v>0</v>
      </c>
      <c r="V243" s="83">
        <f t="shared" si="28"/>
        <v>2600</v>
      </c>
      <c r="W243" s="95">
        <f>+W245+W249</f>
        <v>2600</v>
      </c>
      <c r="X243" s="95">
        <f>+X249</f>
        <v>0</v>
      </c>
      <c r="Y243" s="115"/>
    </row>
    <row r="244" spans="1:25" ht="12.75" customHeight="1">
      <c r="A244" s="41" t="s">
        <v>280</v>
      </c>
      <c r="B244" s="86"/>
      <c r="C244" s="86"/>
      <c r="D244" s="86"/>
      <c r="E244" s="93" t="s">
        <v>193</v>
      </c>
      <c r="F244" s="86"/>
      <c r="G244" s="83">
        <f t="shared" si="27"/>
        <v>0</v>
      </c>
      <c r="H244" s="83"/>
      <c r="I244" s="83"/>
      <c r="J244" s="83">
        <f t="shared" si="29"/>
        <v>0</v>
      </c>
      <c r="K244" s="83"/>
      <c r="L244" s="83"/>
      <c r="M244" s="83">
        <f t="shared" si="24"/>
        <v>0</v>
      </c>
      <c r="N244" s="83"/>
      <c r="O244" s="83"/>
      <c r="P244" s="84">
        <f t="shared" si="26"/>
        <v>0</v>
      </c>
      <c r="Q244" s="84">
        <f t="shared" si="26"/>
        <v>0</v>
      </c>
      <c r="R244" s="84">
        <f t="shared" si="26"/>
        <v>0</v>
      </c>
      <c r="S244" s="83">
        <f t="shared" si="25"/>
        <v>0</v>
      </c>
      <c r="T244" s="83"/>
      <c r="U244" s="83"/>
      <c r="V244" s="83">
        <f t="shared" si="28"/>
        <v>0</v>
      </c>
      <c r="W244" s="83"/>
      <c r="X244" s="83"/>
      <c r="Y244" s="115"/>
    </row>
    <row r="245" spans="1:25" ht="12.75" customHeight="1">
      <c r="A245" s="52"/>
      <c r="B245" s="86" t="s">
        <v>266</v>
      </c>
      <c r="C245" s="86" t="s">
        <v>228</v>
      </c>
      <c r="D245" s="86" t="s">
        <v>191</v>
      </c>
      <c r="E245" s="93" t="s">
        <v>283</v>
      </c>
      <c r="F245" s="86"/>
      <c r="G245" s="83">
        <f t="shared" si="27"/>
        <v>0</v>
      </c>
      <c r="H245" s="83">
        <f>+H248</f>
        <v>0</v>
      </c>
      <c r="I245" s="83"/>
      <c r="J245" s="83">
        <f t="shared" si="29"/>
        <v>1000</v>
      </c>
      <c r="K245" s="83">
        <f>+K248</f>
        <v>1000</v>
      </c>
      <c r="L245" s="83">
        <f>+L248</f>
        <v>0</v>
      </c>
      <c r="M245" s="83">
        <f t="shared" si="24"/>
        <v>2000</v>
      </c>
      <c r="N245" s="83">
        <f>+N248</f>
        <v>2000</v>
      </c>
      <c r="O245" s="83"/>
      <c r="P245" s="84">
        <f t="shared" si="26"/>
        <v>1000</v>
      </c>
      <c r="Q245" s="84">
        <f t="shared" si="26"/>
        <v>1000</v>
      </c>
      <c r="R245" s="84">
        <f t="shared" si="26"/>
        <v>0</v>
      </c>
      <c r="S245" s="83">
        <f t="shared" si="25"/>
        <v>2500</v>
      </c>
      <c r="T245" s="83">
        <f>+T248</f>
        <v>2500</v>
      </c>
      <c r="U245" s="83"/>
      <c r="V245" s="83">
        <f t="shared" si="28"/>
        <v>2500</v>
      </c>
      <c r="W245" s="83">
        <f>+W248</f>
        <v>2500</v>
      </c>
      <c r="X245" s="83"/>
      <c r="Y245" s="115"/>
    </row>
    <row r="246" spans="1:25" ht="12.75" customHeight="1">
      <c r="A246" s="85" t="s">
        <v>282</v>
      </c>
      <c r="B246" s="86"/>
      <c r="C246" s="86"/>
      <c r="D246" s="86"/>
      <c r="E246" s="93" t="s">
        <v>5</v>
      </c>
      <c r="F246" s="86"/>
      <c r="G246" s="83">
        <f t="shared" si="27"/>
        <v>0</v>
      </c>
      <c r="H246" s="83"/>
      <c r="I246" s="83"/>
      <c r="J246" s="83">
        <f t="shared" si="29"/>
        <v>0</v>
      </c>
      <c r="K246" s="83"/>
      <c r="L246" s="83"/>
      <c r="M246" s="83">
        <f t="shared" si="24"/>
        <v>0</v>
      </c>
      <c r="N246" s="83"/>
      <c r="O246" s="83"/>
      <c r="P246" s="84">
        <f t="shared" si="26"/>
        <v>0</v>
      </c>
      <c r="Q246" s="84">
        <f t="shared" si="26"/>
        <v>0</v>
      </c>
      <c r="R246" s="84">
        <f t="shared" si="26"/>
        <v>0</v>
      </c>
      <c r="S246" s="83">
        <f t="shared" si="25"/>
        <v>0</v>
      </c>
      <c r="T246" s="83"/>
      <c r="U246" s="83"/>
      <c r="V246" s="83">
        <f t="shared" si="28"/>
        <v>0</v>
      </c>
      <c r="W246" s="83"/>
      <c r="X246" s="83"/>
      <c r="Y246" s="115"/>
    </row>
    <row r="247" spans="1:25" s="45" customFormat="1" ht="22.5" customHeight="1">
      <c r="A247" s="52"/>
      <c r="B247" s="82"/>
      <c r="C247" s="82"/>
      <c r="D247" s="82"/>
      <c r="E247" s="94" t="s">
        <v>436</v>
      </c>
      <c r="F247" s="97"/>
      <c r="G247" s="83">
        <f t="shared" si="27"/>
        <v>0</v>
      </c>
      <c r="H247" s="95"/>
      <c r="I247" s="95"/>
      <c r="J247" s="83">
        <f t="shared" si="29"/>
        <v>0</v>
      </c>
      <c r="K247" s="95"/>
      <c r="L247" s="95"/>
      <c r="M247" s="83">
        <f t="shared" si="24"/>
        <v>0</v>
      </c>
      <c r="N247" s="95"/>
      <c r="O247" s="95"/>
      <c r="P247" s="84">
        <f t="shared" si="26"/>
        <v>0</v>
      </c>
      <c r="Q247" s="84">
        <f t="shared" si="26"/>
        <v>0</v>
      </c>
      <c r="R247" s="84">
        <f t="shared" si="26"/>
        <v>0</v>
      </c>
      <c r="S247" s="83">
        <f>+T247+U247</f>
        <v>0</v>
      </c>
      <c r="T247" s="95"/>
      <c r="U247" s="95"/>
      <c r="V247" s="83">
        <f>+W247+X247</f>
        <v>0</v>
      </c>
      <c r="W247" s="95"/>
      <c r="X247" s="95"/>
      <c r="Y247" s="115"/>
    </row>
    <row r="248" spans="1:25" ht="12.75" customHeight="1">
      <c r="A248" s="41"/>
      <c r="B248" s="86"/>
      <c r="C248" s="86"/>
      <c r="D248" s="86"/>
      <c r="E248" s="93" t="s">
        <v>347</v>
      </c>
      <c r="F248" s="86" t="s">
        <v>348</v>
      </c>
      <c r="G248" s="83">
        <f t="shared" si="27"/>
        <v>0</v>
      </c>
      <c r="H248" s="83"/>
      <c r="I248" s="83"/>
      <c r="J248" s="83">
        <f t="shared" si="29"/>
        <v>1000</v>
      </c>
      <c r="K248" s="83">
        <v>1000</v>
      </c>
      <c r="L248" s="83"/>
      <c r="M248" s="83">
        <f t="shared" si="24"/>
        <v>2000</v>
      </c>
      <c r="N248" s="83">
        <v>2000</v>
      </c>
      <c r="O248" s="83"/>
      <c r="P248" s="84">
        <f t="shared" si="26"/>
        <v>1000</v>
      </c>
      <c r="Q248" s="84">
        <f t="shared" si="26"/>
        <v>1000</v>
      </c>
      <c r="R248" s="84">
        <f t="shared" si="26"/>
        <v>0</v>
      </c>
      <c r="S248" s="83">
        <f t="shared" ref="S248:S303" si="30">+T248+U248</f>
        <v>2500</v>
      </c>
      <c r="T248" s="83">
        <v>2500</v>
      </c>
      <c r="U248" s="83"/>
      <c r="V248" s="83">
        <f t="shared" si="28"/>
        <v>2500</v>
      </c>
      <c r="W248" s="83">
        <v>2500</v>
      </c>
      <c r="X248" s="83"/>
      <c r="Y248" s="132" t="s">
        <v>539</v>
      </c>
    </row>
    <row r="249" spans="1:25" ht="26.25" customHeight="1">
      <c r="A249" s="41">
        <v>2842</v>
      </c>
      <c r="B249" s="86" t="s">
        <v>266</v>
      </c>
      <c r="C249" s="86">
        <v>4</v>
      </c>
      <c r="D249" s="86">
        <v>2</v>
      </c>
      <c r="E249" s="100" t="s">
        <v>495</v>
      </c>
      <c r="F249" s="86"/>
      <c r="G249" s="83">
        <f t="shared" si="27"/>
        <v>100</v>
      </c>
      <c r="H249" s="83">
        <f>SUM(H250:H251)</f>
        <v>100</v>
      </c>
      <c r="I249" s="83">
        <f>SUM(I250:I251)</f>
        <v>0</v>
      </c>
      <c r="J249" s="83">
        <f t="shared" si="29"/>
        <v>100</v>
      </c>
      <c r="K249" s="83">
        <f>SUM(K250:K255)</f>
        <v>100</v>
      </c>
      <c r="L249" s="83">
        <f>SUM(L250:L255)</f>
        <v>0</v>
      </c>
      <c r="M249" s="83">
        <f t="shared" si="24"/>
        <v>100</v>
      </c>
      <c r="N249" s="83">
        <f>SUM(N250:N255)</f>
        <v>100</v>
      </c>
      <c r="O249" s="83">
        <f>SUM(O250:O255)</f>
        <v>0</v>
      </c>
      <c r="P249" s="84">
        <f t="shared" si="26"/>
        <v>0</v>
      </c>
      <c r="Q249" s="84">
        <f t="shared" si="26"/>
        <v>0</v>
      </c>
      <c r="R249" s="84">
        <f t="shared" si="26"/>
        <v>0</v>
      </c>
      <c r="S249" s="83">
        <f t="shared" si="30"/>
        <v>100</v>
      </c>
      <c r="T249" s="83">
        <f>SUM(T250:T255)</f>
        <v>100</v>
      </c>
      <c r="U249" s="83">
        <f>SUM(U250:U255)</f>
        <v>0</v>
      </c>
      <c r="V249" s="83">
        <f t="shared" si="28"/>
        <v>100</v>
      </c>
      <c r="W249" s="83">
        <f>SUM(W250:W255)</f>
        <v>100</v>
      </c>
      <c r="X249" s="83">
        <f>SUM(X250:X255)</f>
        <v>0</v>
      </c>
      <c r="Y249" s="115"/>
    </row>
    <row r="250" spans="1:25" ht="17.25" customHeight="1">
      <c r="A250" s="41"/>
      <c r="B250" s="86"/>
      <c r="C250" s="86"/>
      <c r="D250" s="86"/>
      <c r="E250" s="98" t="s">
        <v>449</v>
      </c>
      <c r="F250" s="86">
        <v>4241</v>
      </c>
      <c r="G250" s="83">
        <f t="shared" si="27"/>
        <v>0</v>
      </c>
      <c r="H250" s="83"/>
      <c r="I250" s="83"/>
      <c r="J250" s="83">
        <f t="shared" si="29"/>
        <v>0</v>
      </c>
      <c r="K250" s="83"/>
      <c r="L250" s="83"/>
      <c r="M250" s="83">
        <f t="shared" si="24"/>
        <v>0</v>
      </c>
      <c r="N250" s="83"/>
      <c r="O250" s="83"/>
      <c r="P250" s="84">
        <f t="shared" si="26"/>
        <v>0</v>
      </c>
      <c r="Q250" s="84">
        <f t="shared" si="26"/>
        <v>0</v>
      </c>
      <c r="R250" s="84">
        <f t="shared" si="26"/>
        <v>0</v>
      </c>
      <c r="S250" s="83">
        <f t="shared" si="30"/>
        <v>0</v>
      </c>
      <c r="T250" s="83"/>
      <c r="U250" s="83"/>
      <c r="V250" s="83">
        <f t="shared" si="28"/>
        <v>0</v>
      </c>
      <c r="W250" s="83"/>
      <c r="X250" s="83"/>
      <c r="Y250" s="115"/>
    </row>
    <row r="251" spans="1:25" ht="26.25" customHeight="1">
      <c r="A251" s="41"/>
      <c r="B251" s="86"/>
      <c r="C251" s="86"/>
      <c r="D251" s="86"/>
      <c r="E251" s="98" t="s">
        <v>496</v>
      </c>
      <c r="F251" s="86">
        <v>4819</v>
      </c>
      <c r="G251" s="83">
        <f t="shared" si="27"/>
        <v>100</v>
      </c>
      <c r="H251" s="83">
        <v>100</v>
      </c>
      <c r="I251" s="83"/>
      <c r="J251" s="83">
        <f t="shared" si="29"/>
        <v>100</v>
      </c>
      <c r="K251" s="83">
        <v>100</v>
      </c>
      <c r="L251" s="83"/>
      <c r="M251" s="83">
        <f t="shared" si="24"/>
        <v>100</v>
      </c>
      <c r="N251" s="83">
        <v>100</v>
      </c>
      <c r="O251" s="83"/>
      <c r="P251" s="84">
        <f t="shared" si="26"/>
        <v>0</v>
      </c>
      <c r="Q251" s="84">
        <f t="shared" si="26"/>
        <v>0</v>
      </c>
      <c r="R251" s="84">
        <f t="shared" si="26"/>
        <v>0</v>
      </c>
      <c r="S251" s="83">
        <f t="shared" si="30"/>
        <v>100</v>
      </c>
      <c r="T251" s="83">
        <v>100</v>
      </c>
      <c r="U251" s="83"/>
      <c r="V251" s="83">
        <f t="shared" si="28"/>
        <v>100</v>
      </c>
      <c r="W251" s="83">
        <v>100</v>
      </c>
      <c r="X251" s="83"/>
      <c r="Y251" s="115"/>
    </row>
    <row r="252" spans="1:25" ht="12.75" hidden="1" customHeight="1">
      <c r="A252" s="41"/>
      <c r="B252" s="86"/>
      <c r="C252" s="86"/>
      <c r="D252" s="86"/>
      <c r="E252" s="98" t="s">
        <v>456</v>
      </c>
      <c r="F252" s="86">
        <v>4823</v>
      </c>
      <c r="G252" s="83">
        <f t="shared" si="27"/>
        <v>0</v>
      </c>
      <c r="H252" s="83"/>
      <c r="I252" s="83"/>
      <c r="J252" s="83">
        <f t="shared" si="29"/>
        <v>0</v>
      </c>
      <c r="K252" s="83"/>
      <c r="L252" s="83"/>
      <c r="M252" s="83">
        <f t="shared" ref="M252:M309" si="31">+N252+O252</f>
        <v>0</v>
      </c>
      <c r="N252" s="83"/>
      <c r="O252" s="83"/>
      <c r="P252" s="84">
        <f t="shared" si="26"/>
        <v>0</v>
      </c>
      <c r="Q252" s="84">
        <f t="shared" si="26"/>
        <v>0</v>
      </c>
      <c r="R252" s="84">
        <f t="shared" si="26"/>
        <v>0</v>
      </c>
      <c r="S252" s="83">
        <f t="shared" si="30"/>
        <v>0</v>
      </c>
      <c r="T252" s="83"/>
      <c r="U252" s="83"/>
      <c r="V252" s="83">
        <f t="shared" si="28"/>
        <v>0</v>
      </c>
      <c r="W252" s="83"/>
      <c r="X252" s="83"/>
      <c r="Y252" s="92"/>
    </row>
    <row r="253" spans="1:25" ht="12.75" hidden="1" customHeight="1">
      <c r="A253" s="41"/>
      <c r="B253" s="86"/>
      <c r="C253" s="86"/>
      <c r="D253" s="86"/>
      <c r="E253" s="98" t="s">
        <v>497</v>
      </c>
      <c r="F253" s="86">
        <v>5113</v>
      </c>
      <c r="G253" s="83">
        <f t="shared" si="27"/>
        <v>0</v>
      </c>
      <c r="H253" s="83"/>
      <c r="I253" s="83">
        <v>0</v>
      </c>
      <c r="J253" s="83">
        <f t="shared" si="29"/>
        <v>0</v>
      </c>
      <c r="K253" s="83"/>
      <c r="L253" s="83">
        <v>0</v>
      </c>
      <c r="M253" s="83">
        <f t="shared" si="31"/>
        <v>0</v>
      </c>
      <c r="N253" s="83"/>
      <c r="O253" s="83">
        <v>0</v>
      </c>
      <c r="P253" s="84">
        <f t="shared" si="26"/>
        <v>0</v>
      </c>
      <c r="Q253" s="84">
        <f t="shared" si="26"/>
        <v>0</v>
      </c>
      <c r="R253" s="84">
        <f t="shared" si="26"/>
        <v>0</v>
      </c>
      <c r="S253" s="83">
        <f t="shared" si="30"/>
        <v>0</v>
      </c>
      <c r="T253" s="83"/>
      <c r="U253" s="83">
        <v>0</v>
      </c>
      <c r="V253" s="83">
        <f t="shared" si="28"/>
        <v>0</v>
      </c>
      <c r="W253" s="83"/>
      <c r="X253" s="83">
        <v>0</v>
      </c>
      <c r="Y253" s="92"/>
    </row>
    <row r="254" spans="1:25" ht="12.75" hidden="1" customHeight="1">
      <c r="A254" s="41"/>
      <c r="B254" s="86"/>
      <c r="C254" s="86"/>
      <c r="D254" s="86"/>
      <c r="E254" s="98" t="s">
        <v>490</v>
      </c>
      <c r="F254" s="86">
        <v>5122</v>
      </c>
      <c r="G254" s="83">
        <f t="shared" si="27"/>
        <v>0</v>
      </c>
      <c r="H254" s="83"/>
      <c r="I254" s="83"/>
      <c r="J254" s="83">
        <f t="shared" si="29"/>
        <v>0</v>
      </c>
      <c r="K254" s="83"/>
      <c r="L254" s="83"/>
      <c r="M254" s="83">
        <f t="shared" si="31"/>
        <v>0</v>
      </c>
      <c r="N254" s="83"/>
      <c r="O254" s="83"/>
      <c r="P254" s="84">
        <f t="shared" si="26"/>
        <v>0</v>
      </c>
      <c r="Q254" s="84">
        <f t="shared" si="26"/>
        <v>0</v>
      </c>
      <c r="R254" s="84">
        <f t="shared" si="26"/>
        <v>0</v>
      </c>
      <c r="S254" s="83">
        <f t="shared" si="30"/>
        <v>0</v>
      </c>
      <c r="T254" s="83"/>
      <c r="U254" s="83"/>
      <c r="V254" s="83">
        <f t="shared" si="28"/>
        <v>0</v>
      </c>
      <c r="W254" s="83"/>
      <c r="X254" s="83"/>
      <c r="Y254" s="92"/>
    </row>
    <row r="255" spans="1:25" ht="12.75" hidden="1" customHeight="1">
      <c r="A255" s="41"/>
      <c r="B255" s="86"/>
      <c r="C255" s="86"/>
      <c r="D255" s="86"/>
      <c r="E255" s="98" t="s">
        <v>498</v>
      </c>
      <c r="F255" s="86">
        <v>5132</v>
      </c>
      <c r="G255" s="83">
        <f t="shared" si="27"/>
        <v>0</v>
      </c>
      <c r="H255" s="83"/>
      <c r="I255" s="83"/>
      <c r="J255" s="83">
        <f t="shared" si="29"/>
        <v>0</v>
      </c>
      <c r="K255" s="83"/>
      <c r="L255" s="83"/>
      <c r="M255" s="83">
        <f t="shared" si="31"/>
        <v>0</v>
      </c>
      <c r="N255" s="83"/>
      <c r="O255" s="83"/>
      <c r="P255" s="84">
        <f t="shared" si="26"/>
        <v>0</v>
      </c>
      <c r="Q255" s="84">
        <f t="shared" si="26"/>
        <v>0</v>
      </c>
      <c r="R255" s="84">
        <f t="shared" si="26"/>
        <v>0</v>
      </c>
      <c r="S255" s="83">
        <f t="shared" si="30"/>
        <v>0</v>
      </c>
      <c r="T255" s="83"/>
      <c r="U255" s="83"/>
      <c r="V255" s="83">
        <f t="shared" si="28"/>
        <v>0</v>
      </c>
      <c r="W255" s="83"/>
      <c r="X255" s="83"/>
      <c r="Y255" s="92"/>
    </row>
    <row r="256" spans="1:25" ht="12.75" hidden="1" customHeight="1">
      <c r="A256" s="52"/>
      <c r="B256" s="86" t="s">
        <v>266</v>
      </c>
      <c r="C256" s="86" t="s">
        <v>228</v>
      </c>
      <c r="D256" s="86" t="s">
        <v>196</v>
      </c>
      <c r="E256" s="93" t="s">
        <v>285</v>
      </c>
      <c r="F256" s="86"/>
      <c r="G256" s="83">
        <f t="shared" si="27"/>
        <v>0</v>
      </c>
      <c r="H256" s="83"/>
      <c r="I256" s="83"/>
      <c r="J256" s="83">
        <f t="shared" si="29"/>
        <v>0</v>
      </c>
      <c r="K256" s="83"/>
      <c r="L256" s="83"/>
      <c r="M256" s="83">
        <f t="shared" si="31"/>
        <v>0</v>
      </c>
      <c r="N256" s="83"/>
      <c r="O256" s="83"/>
      <c r="P256" s="84">
        <f t="shared" si="26"/>
        <v>0</v>
      </c>
      <c r="Q256" s="84">
        <f t="shared" si="26"/>
        <v>0</v>
      </c>
      <c r="R256" s="84">
        <f t="shared" si="26"/>
        <v>0</v>
      </c>
      <c r="S256" s="83">
        <f t="shared" si="30"/>
        <v>0</v>
      </c>
      <c r="T256" s="83"/>
      <c r="U256" s="83"/>
      <c r="V256" s="83">
        <f t="shared" si="28"/>
        <v>0</v>
      </c>
      <c r="W256" s="83"/>
      <c r="X256" s="83"/>
      <c r="Y256" s="92"/>
    </row>
    <row r="257" spans="1:25" ht="12.75" hidden="1" customHeight="1">
      <c r="A257" s="85" t="s">
        <v>284</v>
      </c>
      <c r="B257" s="86"/>
      <c r="C257" s="86"/>
      <c r="D257" s="86"/>
      <c r="E257" s="93" t="s">
        <v>5</v>
      </c>
      <c r="F257" s="86"/>
      <c r="G257" s="83">
        <f t="shared" si="27"/>
        <v>0</v>
      </c>
      <c r="H257" s="83"/>
      <c r="I257" s="83"/>
      <c r="J257" s="83">
        <f t="shared" si="29"/>
        <v>0</v>
      </c>
      <c r="K257" s="83"/>
      <c r="L257" s="83"/>
      <c r="M257" s="83">
        <f t="shared" si="31"/>
        <v>0</v>
      </c>
      <c r="N257" s="83"/>
      <c r="O257" s="83"/>
      <c r="P257" s="84">
        <f t="shared" si="26"/>
        <v>0</v>
      </c>
      <c r="Q257" s="84">
        <f t="shared" si="26"/>
        <v>0</v>
      </c>
      <c r="R257" s="84">
        <f t="shared" si="26"/>
        <v>0</v>
      </c>
      <c r="S257" s="83">
        <f t="shared" si="30"/>
        <v>0</v>
      </c>
      <c r="T257" s="83"/>
      <c r="U257" s="83"/>
      <c r="V257" s="83">
        <f t="shared" si="28"/>
        <v>0</v>
      </c>
      <c r="W257" s="83"/>
      <c r="X257" s="83"/>
      <c r="Y257" s="92"/>
    </row>
    <row r="258" spans="1:25" s="45" customFormat="1" ht="20.25" hidden="1" customHeight="1">
      <c r="A258" s="52"/>
      <c r="B258" s="82"/>
      <c r="C258" s="82"/>
      <c r="D258" s="82"/>
      <c r="E258" s="94" t="s">
        <v>437</v>
      </c>
      <c r="F258" s="97"/>
      <c r="G258" s="83">
        <f t="shared" si="27"/>
        <v>0</v>
      </c>
      <c r="H258" s="95"/>
      <c r="I258" s="95"/>
      <c r="J258" s="83">
        <f t="shared" si="29"/>
        <v>0</v>
      </c>
      <c r="K258" s="95"/>
      <c r="L258" s="95"/>
      <c r="M258" s="83">
        <f t="shared" si="31"/>
        <v>0</v>
      </c>
      <c r="N258" s="95"/>
      <c r="O258" s="95"/>
      <c r="P258" s="84">
        <f t="shared" si="26"/>
        <v>0</v>
      </c>
      <c r="Q258" s="84">
        <f t="shared" si="26"/>
        <v>0</v>
      </c>
      <c r="R258" s="84">
        <f t="shared" si="26"/>
        <v>0</v>
      </c>
      <c r="S258" s="83">
        <f t="shared" si="30"/>
        <v>0</v>
      </c>
      <c r="T258" s="95"/>
      <c r="U258" s="95"/>
      <c r="V258" s="83">
        <f t="shared" si="28"/>
        <v>0</v>
      </c>
      <c r="W258" s="95"/>
      <c r="X258" s="95"/>
      <c r="Y258" s="92"/>
    </row>
    <row r="259" spans="1:25" ht="12.75" hidden="1" customHeight="1">
      <c r="A259" s="41"/>
      <c r="B259" s="86"/>
      <c r="C259" s="86"/>
      <c r="D259" s="86"/>
      <c r="E259" s="93" t="s">
        <v>366</v>
      </c>
      <c r="F259" s="86" t="s">
        <v>367</v>
      </c>
      <c r="G259" s="83">
        <f t="shared" si="27"/>
        <v>0</v>
      </c>
      <c r="H259" s="83"/>
      <c r="I259" s="83"/>
      <c r="J259" s="83">
        <f t="shared" si="29"/>
        <v>0</v>
      </c>
      <c r="K259" s="83"/>
      <c r="L259" s="83"/>
      <c r="M259" s="83">
        <f t="shared" si="31"/>
        <v>0</v>
      </c>
      <c r="N259" s="83"/>
      <c r="O259" s="83"/>
      <c r="P259" s="84">
        <f t="shared" si="26"/>
        <v>0</v>
      </c>
      <c r="Q259" s="84">
        <f t="shared" si="26"/>
        <v>0</v>
      </c>
      <c r="R259" s="84">
        <f t="shared" si="26"/>
        <v>0</v>
      </c>
      <c r="S259" s="83">
        <f t="shared" si="30"/>
        <v>0</v>
      </c>
      <c r="T259" s="83"/>
      <c r="U259" s="83"/>
      <c r="V259" s="83">
        <f t="shared" si="28"/>
        <v>0</v>
      </c>
      <c r="W259" s="83"/>
      <c r="X259" s="83"/>
      <c r="Y259" s="92"/>
    </row>
    <row r="260" spans="1:25" s="113" customFormat="1" ht="21.75" customHeight="1">
      <c r="A260" s="112"/>
      <c r="B260" s="97" t="s">
        <v>287</v>
      </c>
      <c r="C260" s="97" t="s">
        <v>188</v>
      </c>
      <c r="D260" s="97" t="s">
        <v>188</v>
      </c>
      <c r="E260" s="94" t="s">
        <v>288</v>
      </c>
      <c r="F260" s="97"/>
      <c r="G260" s="95">
        <f t="shared" si="27"/>
        <v>16815.599999999999</v>
      </c>
      <c r="H260" s="95">
        <f>+H262+H276</f>
        <v>14728.4</v>
      </c>
      <c r="I260" s="95">
        <f>+I262+I276</f>
        <v>2087.1999999999998</v>
      </c>
      <c r="J260" s="95">
        <f t="shared" si="29"/>
        <v>103473</v>
      </c>
      <c r="K260" s="95">
        <f>+K262+K276</f>
        <v>17018</v>
      </c>
      <c r="L260" s="95">
        <f>+L262+L276</f>
        <v>86455</v>
      </c>
      <c r="M260" s="95">
        <f t="shared" si="31"/>
        <v>30500</v>
      </c>
      <c r="N260" s="95">
        <f>+N262+N276</f>
        <v>30500</v>
      </c>
      <c r="O260" s="95">
        <f>+O262+O276</f>
        <v>0</v>
      </c>
      <c r="P260" s="91">
        <f t="shared" si="26"/>
        <v>-72973</v>
      </c>
      <c r="Q260" s="91">
        <f t="shared" si="26"/>
        <v>13482</v>
      </c>
      <c r="R260" s="91">
        <f t="shared" si="26"/>
        <v>-86455</v>
      </c>
      <c r="S260" s="95">
        <f t="shared" si="30"/>
        <v>33000</v>
      </c>
      <c r="T260" s="95">
        <f>+T262+T276</f>
        <v>33000</v>
      </c>
      <c r="U260" s="95">
        <f>+U262+U276</f>
        <v>0</v>
      </c>
      <c r="V260" s="95">
        <f t="shared" si="28"/>
        <v>34000</v>
      </c>
      <c r="W260" s="95">
        <f>+W262+W276</f>
        <v>34000</v>
      </c>
      <c r="X260" s="95">
        <f>+X262+X276</f>
        <v>0</v>
      </c>
      <c r="Y260" s="110"/>
    </row>
    <row r="261" spans="1:25" ht="12.75" customHeight="1">
      <c r="A261" s="41" t="s">
        <v>286</v>
      </c>
      <c r="B261" s="86"/>
      <c r="C261" s="86"/>
      <c r="D261" s="86"/>
      <c r="E261" s="93" t="s">
        <v>5</v>
      </c>
      <c r="F261" s="86"/>
      <c r="G261" s="83">
        <f t="shared" si="27"/>
        <v>0</v>
      </c>
      <c r="H261" s="83"/>
      <c r="I261" s="83"/>
      <c r="J261" s="83">
        <f t="shared" si="29"/>
        <v>0</v>
      </c>
      <c r="K261" s="83"/>
      <c r="L261" s="83"/>
      <c r="M261" s="83">
        <f t="shared" si="31"/>
        <v>0</v>
      </c>
      <c r="N261" s="83"/>
      <c r="O261" s="83"/>
      <c r="P261" s="84">
        <f t="shared" si="26"/>
        <v>0</v>
      </c>
      <c r="Q261" s="84">
        <f t="shared" si="26"/>
        <v>0</v>
      </c>
      <c r="R261" s="84">
        <f t="shared" si="26"/>
        <v>0</v>
      </c>
      <c r="S261" s="83">
        <f t="shared" si="30"/>
        <v>0</v>
      </c>
      <c r="T261" s="83"/>
      <c r="U261" s="83"/>
      <c r="V261" s="83">
        <f t="shared" si="28"/>
        <v>0</v>
      </c>
      <c r="W261" s="83"/>
      <c r="X261" s="83"/>
      <c r="Y261" s="92"/>
    </row>
    <row r="262" spans="1:25" s="113" customFormat="1" ht="21" customHeight="1">
      <c r="A262" s="112"/>
      <c r="B262" s="97" t="s">
        <v>287</v>
      </c>
      <c r="C262" s="97" t="s">
        <v>191</v>
      </c>
      <c r="D262" s="97" t="s">
        <v>188</v>
      </c>
      <c r="E262" s="94" t="s">
        <v>290</v>
      </c>
      <c r="F262" s="97"/>
      <c r="G262" s="95">
        <f t="shared" si="27"/>
        <v>16815.599999999999</v>
      </c>
      <c r="H262" s="95">
        <f>+H264</f>
        <v>14728.4</v>
      </c>
      <c r="I262" s="95">
        <f>+I264</f>
        <v>2087.1999999999998</v>
      </c>
      <c r="J262" s="95">
        <f t="shared" si="29"/>
        <v>103473</v>
      </c>
      <c r="K262" s="95">
        <f>+K264</f>
        <v>17018</v>
      </c>
      <c r="L262" s="95">
        <f>+L264</f>
        <v>86455</v>
      </c>
      <c r="M262" s="95">
        <f t="shared" si="31"/>
        <v>30500</v>
      </c>
      <c r="N262" s="95">
        <f>+N264</f>
        <v>30500</v>
      </c>
      <c r="O262" s="95">
        <f>+O264</f>
        <v>0</v>
      </c>
      <c r="P262" s="91">
        <f t="shared" si="26"/>
        <v>-72973</v>
      </c>
      <c r="Q262" s="91">
        <f t="shared" si="26"/>
        <v>13482</v>
      </c>
      <c r="R262" s="91">
        <f t="shared" si="26"/>
        <v>-86455</v>
      </c>
      <c r="S262" s="95">
        <f t="shared" si="30"/>
        <v>33000</v>
      </c>
      <c r="T262" s="95">
        <f>+T264</f>
        <v>33000</v>
      </c>
      <c r="U262" s="95">
        <f>+U264</f>
        <v>0</v>
      </c>
      <c r="V262" s="95">
        <f t="shared" si="28"/>
        <v>34000</v>
      </c>
      <c r="W262" s="95">
        <f>+W264</f>
        <v>34000</v>
      </c>
      <c r="X262" s="95">
        <f>+X264</f>
        <v>0</v>
      </c>
      <c r="Y262" s="110"/>
    </row>
    <row r="263" spans="1:25" ht="12.75" customHeight="1">
      <c r="A263" s="41" t="s">
        <v>289</v>
      </c>
      <c r="B263" s="86"/>
      <c r="C263" s="86"/>
      <c r="D263" s="86"/>
      <c r="E263" s="93" t="s">
        <v>193</v>
      </c>
      <c r="F263" s="86"/>
      <c r="G263" s="83">
        <f t="shared" si="27"/>
        <v>0</v>
      </c>
      <c r="H263" s="83"/>
      <c r="I263" s="83"/>
      <c r="J263" s="83">
        <f t="shared" si="29"/>
        <v>0</v>
      </c>
      <c r="K263" s="83"/>
      <c r="L263" s="83"/>
      <c r="M263" s="83">
        <f t="shared" si="31"/>
        <v>0</v>
      </c>
      <c r="N263" s="83"/>
      <c r="O263" s="83"/>
      <c r="P263" s="84">
        <f t="shared" ref="P263:R315" si="32">+M263-J263</f>
        <v>0</v>
      </c>
      <c r="Q263" s="84">
        <f t="shared" si="32"/>
        <v>0</v>
      </c>
      <c r="R263" s="84">
        <f t="shared" si="32"/>
        <v>0</v>
      </c>
      <c r="S263" s="83">
        <f t="shared" si="30"/>
        <v>0</v>
      </c>
      <c r="T263" s="83"/>
      <c r="U263" s="83"/>
      <c r="V263" s="83">
        <f t="shared" si="28"/>
        <v>0</v>
      </c>
      <c r="W263" s="83"/>
      <c r="X263" s="83"/>
      <c r="Y263" s="92"/>
    </row>
    <row r="264" spans="1:25" ht="12.75" customHeight="1">
      <c r="A264" s="52"/>
      <c r="B264" s="86" t="s">
        <v>287</v>
      </c>
      <c r="C264" s="86" t="s">
        <v>191</v>
      </c>
      <c r="D264" s="86" t="s">
        <v>191</v>
      </c>
      <c r="E264" s="93" t="s">
        <v>292</v>
      </c>
      <c r="F264" s="86"/>
      <c r="G264" s="83">
        <f t="shared" ref="G264:G309" si="33">+H264+I264</f>
        <v>16815.599999999999</v>
      </c>
      <c r="H264" s="83">
        <f>SUM(H266:H273)</f>
        <v>14728.4</v>
      </c>
      <c r="I264" s="83">
        <f>SUM(I267:I273)</f>
        <v>2087.1999999999998</v>
      </c>
      <c r="J264" s="83">
        <f t="shared" si="29"/>
        <v>103473</v>
      </c>
      <c r="K264" s="83">
        <f>SUM(K266:K273)</f>
        <v>17018</v>
      </c>
      <c r="L264" s="83">
        <f>SUM(L267:L273)</f>
        <v>86455</v>
      </c>
      <c r="M264" s="83">
        <f t="shared" si="31"/>
        <v>30500</v>
      </c>
      <c r="N264" s="83">
        <f>SUM(N266:N273)</f>
        <v>30500</v>
      </c>
      <c r="O264" s="83">
        <f>SUM(O267:O273)</f>
        <v>0</v>
      </c>
      <c r="P264" s="84">
        <f t="shared" si="32"/>
        <v>-72973</v>
      </c>
      <c r="Q264" s="84">
        <f t="shared" si="32"/>
        <v>13482</v>
      </c>
      <c r="R264" s="84">
        <f t="shared" si="32"/>
        <v>-86455</v>
      </c>
      <c r="S264" s="83">
        <f t="shared" si="30"/>
        <v>33000</v>
      </c>
      <c r="T264" s="83">
        <f>SUM(T266:T273)</f>
        <v>33000</v>
      </c>
      <c r="U264" s="83">
        <f>SUM(U267:U273)</f>
        <v>0</v>
      </c>
      <c r="V264" s="83">
        <f>SUM(V266:V273)</f>
        <v>34000</v>
      </c>
      <c r="W264" s="83">
        <f>SUM(W266:W273)</f>
        <v>34000</v>
      </c>
      <c r="X264" s="83">
        <f>SUM(X267:X273)</f>
        <v>0</v>
      </c>
      <c r="Y264" s="92"/>
    </row>
    <row r="265" spans="1:25" ht="12.75" customHeight="1">
      <c r="A265" s="85" t="s">
        <v>291</v>
      </c>
      <c r="B265" s="86"/>
      <c r="C265" s="86"/>
      <c r="D265" s="86"/>
      <c r="E265" s="93" t="s">
        <v>5</v>
      </c>
      <c r="F265" s="86"/>
      <c r="G265" s="83">
        <f t="shared" si="33"/>
        <v>0</v>
      </c>
      <c r="H265" s="83"/>
      <c r="I265" s="83"/>
      <c r="J265" s="83">
        <f t="shared" si="29"/>
        <v>0</v>
      </c>
      <c r="K265" s="83"/>
      <c r="L265" s="83"/>
      <c r="M265" s="83">
        <f t="shared" si="31"/>
        <v>0</v>
      </c>
      <c r="N265" s="83"/>
      <c r="O265" s="83"/>
      <c r="P265" s="84">
        <f t="shared" si="32"/>
        <v>0</v>
      </c>
      <c r="Q265" s="84">
        <f t="shared" si="32"/>
        <v>0</v>
      </c>
      <c r="R265" s="84">
        <f t="shared" si="32"/>
        <v>0</v>
      </c>
      <c r="S265" s="83">
        <f t="shared" si="30"/>
        <v>0</v>
      </c>
      <c r="T265" s="83"/>
      <c r="U265" s="83"/>
      <c r="V265" s="83">
        <f t="shared" ref="V265:V313" si="34">+W265+X265</f>
        <v>0</v>
      </c>
      <c r="W265" s="83"/>
      <c r="X265" s="83"/>
      <c r="Y265" s="92"/>
    </row>
    <row r="266" spans="1:25" ht="12.75" customHeight="1">
      <c r="A266" s="85"/>
      <c r="B266" s="86"/>
      <c r="C266" s="86"/>
      <c r="D266" s="86"/>
      <c r="E266" s="98" t="s">
        <v>476</v>
      </c>
      <c r="F266" s="86" t="s">
        <v>524</v>
      </c>
      <c r="G266" s="83"/>
      <c r="H266" s="83"/>
      <c r="I266" s="83"/>
      <c r="J266" s="83"/>
      <c r="K266" s="83"/>
      <c r="L266" s="83"/>
      <c r="M266" s="83">
        <f t="shared" si="31"/>
        <v>1000</v>
      </c>
      <c r="N266" s="83">
        <v>1000</v>
      </c>
      <c r="O266" s="83"/>
      <c r="P266" s="84"/>
      <c r="Q266" s="84"/>
      <c r="R266" s="84"/>
      <c r="S266" s="83">
        <f t="shared" si="30"/>
        <v>1000</v>
      </c>
      <c r="T266" s="83">
        <v>1000</v>
      </c>
      <c r="U266" s="83"/>
      <c r="V266" s="83">
        <f t="shared" si="34"/>
        <v>1000</v>
      </c>
      <c r="W266" s="83">
        <v>1000</v>
      </c>
      <c r="X266" s="83"/>
      <c r="Y266" s="92"/>
    </row>
    <row r="267" spans="1:25" ht="48.75" customHeight="1">
      <c r="A267" s="85"/>
      <c r="B267" s="86"/>
      <c r="C267" s="86"/>
      <c r="D267" s="86"/>
      <c r="E267" s="93" t="s">
        <v>499</v>
      </c>
      <c r="F267" s="86">
        <v>4637</v>
      </c>
      <c r="G267" s="83">
        <f t="shared" si="33"/>
        <v>14728.4</v>
      </c>
      <c r="H267" s="83">
        <v>14728.4</v>
      </c>
      <c r="I267" s="83"/>
      <c r="J267" s="83">
        <f t="shared" si="29"/>
        <v>17018</v>
      </c>
      <c r="K267" s="83">
        <v>17018</v>
      </c>
      <c r="L267" s="83"/>
      <c r="M267" s="83">
        <f t="shared" si="31"/>
        <v>29500</v>
      </c>
      <c r="N267" s="83">
        <v>29500</v>
      </c>
      <c r="O267" s="83"/>
      <c r="P267" s="84">
        <f t="shared" si="32"/>
        <v>12482</v>
      </c>
      <c r="Q267" s="84">
        <f t="shared" si="32"/>
        <v>12482</v>
      </c>
      <c r="R267" s="84">
        <f t="shared" si="32"/>
        <v>0</v>
      </c>
      <c r="S267" s="83">
        <f t="shared" si="30"/>
        <v>32000</v>
      </c>
      <c r="T267" s="83">
        <v>32000</v>
      </c>
      <c r="U267" s="83"/>
      <c r="V267" s="83">
        <f t="shared" si="34"/>
        <v>33000</v>
      </c>
      <c r="W267" s="83">
        <v>33000</v>
      </c>
      <c r="X267" s="83"/>
      <c r="Y267" s="92" t="s">
        <v>565</v>
      </c>
    </row>
    <row r="268" spans="1:25" ht="19.5" customHeight="1">
      <c r="A268" s="85"/>
      <c r="B268" s="86"/>
      <c r="C268" s="86"/>
      <c r="D268" s="86"/>
      <c r="E268" s="93" t="s">
        <v>500</v>
      </c>
      <c r="F268" s="86">
        <v>4655</v>
      </c>
      <c r="G268" s="83">
        <f t="shared" si="33"/>
        <v>0</v>
      </c>
      <c r="H268" s="83"/>
      <c r="I268" s="83"/>
      <c r="J268" s="83">
        <f t="shared" si="29"/>
        <v>0</v>
      </c>
      <c r="K268" s="83"/>
      <c r="L268" s="83"/>
      <c r="M268" s="83">
        <f t="shared" si="31"/>
        <v>0</v>
      </c>
      <c r="N268" s="83"/>
      <c r="O268" s="83"/>
      <c r="P268" s="84">
        <f t="shared" si="32"/>
        <v>0</v>
      </c>
      <c r="Q268" s="84">
        <f t="shared" si="32"/>
        <v>0</v>
      </c>
      <c r="R268" s="84">
        <f t="shared" si="32"/>
        <v>0</v>
      </c>
      <c r="S268" s="83">
        <f t="shared" si="30"/>
        <v>0</v>
      </c>
      <c r="T268" s="83"/>
      <c r="U268" s="83"/>
      <c r="V268" s="83">
        <f t="shared" si="34"/>
        <v>0</v>
      </c>
      <c r="W268" s="83"/>
      <c r="X268" s="83"/>
      <c r="Y268" s="92"/>
    </row>
    <row r="269" spans="1:25" ht="15.75" customHeight="1">
      <c r="A269" s="85"/>
      <c r="B269" s="86"/>
      <c r="C269" s="86"/>
      <c r="D269" s="86"/>
      <c r="E269" s="93" t="s">
        <v>501</v>
      </c>
      <c r="F269" s="86">
        <v>4823</v>
      </c>
      <c r="G269" s="83">
        <f t="shared" si="33"/>
        <v>0</v>
      </c>
      <c r="H269" s="83"/>
      <c r="I269" s="83"/>
      <c r="J269" s="83">
        <f t="shared" si="29"/>
        <v>0</v>
      </c>
      <c r="K269" s="83"/>
      <c r="L269" s="83"/>
      <c r="M269" s="83">
        <f t="shared" si="31"/>
        <v>0</v>
      </c>
      <c r="N269" s="83"/>
      <c r="O269" s="83"/>
      <c r="P269" s="84">
        <f t="shared" si="32"/>
        <v>0</v>
      </c>
      <c r="Q269" s="84">
        <f t="shared" si="32"/>
        <v>0</v>
      </c>
      <c r="R269" s="84">
        <f t="shared" si="32"/>
        <v>0</v>
      </c>
      <c r="S269" s="83">
        <f t="shared" si="30"/>
        <v>0</v>
      </c>
      <c r="T269" s="83"/>
      <c r="U269" s="83"/>
      <c r="V269" s="83">
        <f t="shared" si="34"/>
        <v>0</v>
      </c>
      <c r="W269" s="83"/>
      <c r="X269" s="83"/>
      <c r="Y269" s="92"/>
    </row>
    <row r="270" spans="1:25" ht="15.75" customHeight="1">
      <c r="A270" s="85"/>
      <c r="B270" s="86"/>
      <c r="C270" s="86"/>
      <c r="D270" s="86"/>
      <c r="E270" s="98" t="s">
        <v>479</v>
      </c>
      <c r="F270" s="86">
        <v>5112</v>
      </c>
      <c r="G270" s="83">
        <f t="shared" si="33"/>
        <v>0</v>
      </c>
      <c r="H270" s="83"/>
      <c r="I270" s="83"/>
      <c r="J270" s="83">
        <f t="shared" si="29"/>
        <v>0</v>
      </c>
      <c r="K270" s="83"/>
      <c r="L270" s="83"/>
      <c r="M270" s="83">
        <f t="shared" si="31"/>
        <v>0</v>
      </c>
      <c r="N270" s="83"/>
      <c r="O270" s="83"/>
      <c r="P270" s="84">
        <f t="shared" si="32"/>
        <v>0</v>
      </c>
      <c r="Q270" s="84">
        <f t="shared" si="32"/>
        <v>0</v>
      </c>
      <c r="R270" s="84">
        <f t="shared" si="32"/>
        <v>0</v>
      </c>
      <c r="S270" s="83">
        <f t="shared" si="30"/>
        <v>0</v>
      </c>
      <c r="T270" s="83"/>
      <c r="U270" s="83"/>
      <c r="V270" s="83">
        <f t="shared" si="34"/>
        <v>0</v>
      </c>
      <c r="W270" s="83"/>
      <c r="X270" s="83"/>
      <c r="Y270" s="92"/>
    </row>
    <row r="271" spans="1:25" ht="24" customHeight="1">
      <c r="A271" s="85"/>
      <c r="B271" s="86"/>
      <c r="C271" s="86"/>
      <c r="D271" s="86"/>
      <c r="E271" s="98" t="s">
        <v>497</v>
      </c>
      <c r="F271" s="86">
        <v>5113</v>
      </c>
      <c r="G271" s="83">
        <f t="shared" si="33"/>
        <v>2087.1999999999998</v>
      </c>
      <c r="H271" s="83"/>
      <c r="I271" s="83">
        <v>2087.1999999999998</v>
      </c>
      <c r="J271" s="83">
        <f t="shared" si="29"/>
        <v>84055</v>
      </c>
      <c r="K271" s="83"/>
      <c r="L271" s="83">
        <v>84055</v>
      </c>
      <c r="M271" s="83">
        <f t="shared" si="31"/>
        <v>0</v>
      </c>
      <c r="N271" s="83"/>
      <c r="O271" s="83"/>
      <c r="P271" s="84">
        <f t="shared" si="32"/>
        <v>-84055</v>
      </c>
      <c r="Q271" s="84">
        <f t="shared" si="32"/>
        <v>0</v>
      </c>
      <c r="R271" s="84">
        <f t="shared" si="32"/>
        <v>-84055</v>
      </c>
      <c r="S271" s="83">
        <f t="shared" si="30"/>
        <v>0</v>
      </c>
      <c r="T271" s="83"/>
      <c r="U271" s="83"/>
      <c r="V271" s="83">
        <f t="shared" si="34"/>
        <v>0</v>
      </c>
      <c r="W271" s="83"/>
      <c r="X271" s="83"/>
      <c r="Y271" s="92" t="s">
        <v>540</v>
      </c>
    </row>
    <row r="272" spans="1:25" ht="15.75" customHeight="1">
      <c r="A272" s="85"/>
      <c r="B272" s="86"/>
      <c r="C272" s="86"/>
      <c r="D272" s="86"/>
      <c r="E272" s="98" t="s">
        <v>490</v>
      </c>
      <c r="F272" s="86">
        <v>5122</v>
      </c>
      <c r="G272" s="83">
        <f t="shared" si="33"/>
        <v>0</v>
      </c>
      <c r="H272" s="83"/>
      <c r="I272" s="83"/>
      <c r="J272" s="83">
        <f t="shared" si="29"/>
        <v>0</v>
      </c>
      <c r="K272" s="83"/>
      <c r="L272" s="83"/>
      <c r="M272" s="83">
        <f t="shared" si="31"/>
        <v>0</v>
      </c>
      <c r="N272" s="83"/>
      <c r="O272" s="83"/>
      <c r="P272" s="84">
        <f t="shared" si="32"/>
        <v>0</v>
      </c>
      <c r="Q272" s="84">
        <f t="shared" si="32"/>
        <v>0</v>
      </c>
      <c r="R272" s="84">
        <f t="shared" si="32"/>
        <v>0</v>
      </c>
      <c r="S272" s="83">
        <f t="shared" si="30"/>
        <v>0</v>
      </c>
      <c r="T272" s="83"/>
      <c r="U272" s="83"/>
      <c r="V272" s="83">
        <f t="shared" si="34"/>
        <v>0</v>
      </c>
      <c r="W272" s="83"/>
      <c r="X272" s="83"/>
      <c r="Y272" s="92"/>
    </row>
    <row r="273" spans="1:25" ht="21.75" customHeight="1">
      <c r="A273" s="85"/>
      <c r="B273" s="86"/>
      <c r="C273" s="86"/>
      <c r="D273" s="86"/>
      <c r="E273" s="98" t="s">
        <v>491</v>
      </c>
      <c r="F273" s="86">
        <v>5134</v>
      </c>
      <c r="G273" s="83">
        <f t="shared" si="33"/>
        <v>0</v>
      </c>
      <c r="H273" s="83"/>
      <c r="I273" s="83"/>
      <c r="J273" s="83">
        <f t="shared" si="29"/>
        <v>2400</v>
      </c>
      <c r="K273" s="83"/>
      <c r="L273" s="83">
        <v>2400</v>
      </c>
      <c r="M273" s="83">
        <f t="shared" si="31"/>
        <v>0</v>
      </c>
      <c r="N273" s="83"/>
      <c r="O273" s="83"/>
      <c r="P273" s="84">
        <f t="shared" si="32"/>
        <v>-2400</v>
      </c>
      <c r="Q273" s="84">
        <f t="shared" si="32"/>
        <v>0</v>
      </c>
      <c r="R273" s="84">
        <f t="shared" si="32"/>
        <v>-2400</v>
      </c>
      <c r="S273" s="83">
        <f t="shared" si="30"/>
        <v>0</v>
      </c>
      <c r="T273" s="83"/>
      <c r="U273" s="83"/>
      <c r="V273" s="83">
        <f t="shared" si="34"/>
        <v>0</v>
      </c>
      <c r="W273" s="83"/>
      <c r="X273" s="83"/>
      <c r="Y273" s="92" t="s">
        <v>566</v>
      </c>
    </row>
    <row r="274" spans="1:25" s="45" customFormat="1" ht="21.75" hidden="1" customHeight="1">
      <c r="A274" s="52"/>
      <c r="B274" s="82"/>
      <c r="C274" s="82"/>
      <c r="D274" s="82"/>
      <c r="E274" s="94" t="s">
        <v>438</v>
      </c>
      <c r="F274" s="97"/>
      <c r="G274" s="83">
        <f t="shared" si="33"/>
        <v>0</v>
      </c>
      <c r="H274" s="95"/>
      <c r="I274" s="95"/>
      <c r="J274" s="83">
        <f t="shared" si="29"/>
        <v>0</v>
      </c>
      <c r="K274" s="95"/>
      <c r="L274" s="95"/>
      <c r="M274" s="83">
        <f t="shared" si="31"/>
        <v>0</v>
      </c>
      <c r="N274" s="95"/>
      <c r="O274" s="95"/>
      <c r="P274" s="84">
        <f t="shared" si="32"/>
        <v>0</v>
      </c>
      <c r="Q274" s="84">
        <f t="shared" si="32"/>
        <v>0</v>
      </c>
      <c r="R274" s="84">
        <f t="shared" si="32"/>
        <v>0</v>
      </c>
      <c r="S274" s="83">
        <f t="shared" si="30"/>
        <v>0</v>
      </c>
      <c r="T274" s="95"/>
      <c r="U274" s="95"/>
      <c r="V274" s="83">
        <f t="shared" si="34"/>
        <v>0</v>
      </c>
      <c r="W274" s="95"/>
      <c r="X274" s="95"/>
      <c r="Y274" s="92"/>
    </row>
    <row r="275" spans="1:25" ht="21" hidden="1">
      <c r="A275" s="41"/>
      <c r="B275" s="86"/>
      <c r="C275" s="86"/>
      <c r="D275" s="86"/>
      <c r="E275" s="93" t="s">
        <v>361</v>
      </c>
      <c r="F275" s="86" t="s">
        <v>362</v>
      </c>
      <c r="G275" s="83">
        <f t="shared" si="33"/>
        <v>0</v>
      </c>
      <c r="H275" s="83"/>
      <c r="I275" s="83"/>
      <c r="J275" s="83">
        <f t="shared" ref="J275:J311" si="35">+K275+L275</f>
        <v>0</v>
      </c>
      <c r="K275" s="83"/>
      <c r="L275" s="83"/>
      <c r="M275" s="83">
        <f t="shared" si="31"/>
        <v>0</v>
      </c>
      <c r="N275" s="83"/>
      <c r="O275" s="83"/>
      <c r="P275" s="84">
        <f t="shared" si="32"/>
        <v>0</v>
      </c>
      <c r="Q275" s="84">
        <f t="shared" si="32"/>
        <v>0</v>
      </c>
      <c r="R275" s="84">
        <f t="shared" si="32"/>
        <v>0</v>
      </c>
      <c r="S275" s="83">
        <f t="shared" si="30"/>
        <v>0</v>
      </c>
      <c r="T275" s="83"/>
      <c r="U275" s="83"/>
      <c r="V275" s="83">
        <f t="shared" si="34"/>
        <v>0</v>
      </c>
      <c r="W275" s="83"/>
      <c r="X275" s="83"/>
      <c r="Y275" s="92"/>
    </row>
    <row r="276" spans="1:25" s="45" customFormat="1" ht="21" customHeight="1">
      <c r="A276" s="52"/>
      <c r="B276" s="82" t="s">
        <v>287</v>
      </c>
      <c r="C276" s="82" t="s">
        <v>213</v>
      </c>
      <c r="D276" s="82" t="s">
        <v>188</v>
      </c>
      <c r="E276" s="94" t="s">
        <v>294</v>
      </c>
      <c r="F276" s="97"/>
      <c r="G276" s="83">
        <f t="shared" si="33"/>
        <v>0</v>
      </c>
      <c r="H276" s="95">
        <f>+H282</f>
        <v>0</v>
      </c>
      <c r="I276" s="95">
        <f>+I282</f>
        <v>0</v>
      </c>
      <c r="J276" s="83">
        <f t="shared" si="35"/>
        <v>0</v>
      </c>
      <c r="K276" s="95">
        <f>+K282</f>
        <v>0</v>
      </c>
      <c r="L276" s="95">
        <f>+L282</f>
        <v>0</v>
      </c>
      <c r="M276" s="83">
        <f t="shared" si="31"/>
        <v>0</v>
      </c>
      <c r="N276" s="95">
        <f>+N282</f>
        <v>0</v>
      </c>
      <c r="O276" s="95">
        <f>+O282</f>
        <v>0</v>
      </c>
      <c r="P276" s="84">
        <f t="shared" si="32"/>
        <v>0</v>
      </c>
      <c r="Q276" s="84">
        <f t="shared" si="32"/>
        <v>0</v>
      </c>
      <c r="R276" s="84">
        <f t="shared" si="32"/>
        <v>0</v>
      </c>
      <c r="S276" s="83">
        <f t="shared" si="30"/>
        <v>0</v>
      </c>
      <c r="T276" s="95">
        <f>+T282</f>
        <v>0</v>
      </c>
      <c r="U276" s="95">
        <f>+U282</f>
        <v>0</v>
      </c>
      <c r="V276" s="83">
        <f t="shared" si="34"/>
        <v>0</v>
      </c>
      <c r="W276" s="95">
        <f>+W282</f>
        <v>0</v>
      </c>
      <c r="X276" s="95">
        <f>+X282</f>
        <v>0</v>
      </c>
      <c r="Y276" s="92"/>
    </row>
    <row r="277" spans="1:25" ht="12.75" customHeight="1">
      <c r="A277" s="41" t="s">
        <v>293</v>
      </c>
      <c r="B277" s="86"/>
      <c r="C277" s="86"/>
      <c r="D277" s="86"/>
      <c r="E277" s="93" t="s">
        <v>193</v>
      </c>
      <c r="F277" s="86"/>
      <c r="G277" s="83">
        <f t="shared" si="33"/>
        <v>0</v>
      </c>
      <c r="H277" s="83"/>
      <c r="I277" s="83"/>
      <c r="J277" s="83">
        <f t="shared" si="35"/>
        <v>0</v>
      </c>
      <c r="K277" s="83"/>
      <c r="L277" s="83"/>
      <c r="M277" s="83">
        <f t="shared" si="31"/>
        <v>0</v>
      </c>
      <c r="N277" s="83"/>
      <c r="O277" s="83"/>
      <c r="P277" s="84">
        <f t="shared" si="32"/>
        <v>0</v>
      </c>
      <c r="Q277" s="84">
        <f t="shared" si="32"/>
        <v>0</v>
      </c>
      <c r="R277" s="84">
        <f t="shared" si="32"/>
        <v>0</v>
      </c>
      <c r="S277" s="83">
        <f t="shared" si="30"/>
        <v>0</v>
      </c>
      <c r="T277" s="83"/>
      <c r="U277" s="83"/>
      <c r="V277" s="83">
        <f t="shared" si="34"/>
        <v>0</v>
      </c>
      <c r="W277" s="83"/>
      <c r="X277" s="83"/>
      <c r="Y277" s="92"/>
    </row>
    <row r="278" spans="1:25" ht="11.25" hidden="1" customHeight="1">
      <c r="A278" s="52"/>
      <c r="B278" s="86" t="s">
        <v>287</v>
      </c>
      <c r="C278" s="86" t="s">
        <v>213</v>
      </c>
      <c r="D278" s="86" t="s">
        <v>191</v>
      </c>
      <c r="E278" s="93" t="s">
        <v>296</v>
      </c>
      <c r="F278" s="86"/>
      <c r="G278" s="83">
        <f t="shared" si="33"/>
        <v>0</v>
      </c>
      <c r="H278" s="83"/>
      <c r="I278" s="83"/>
      <c r="J278" s="83">
        <f t="shared" si="35"/>
        <v>0</v>
      </c>
      <c r="K278" s="83"/>
      <c r="L278" s="83"/>
      <c r="M278" s="83">
        <f t="shared" si="31"/>
        <v>0</v>
      </c>
      <c r="N278" s="83"/>
      <c r="O278" s="83"/>
      <c r="P278" s="84">
        <f t="shared" si="32"/>
        <v>0</v>
      </c>
      <c r="Q278" s="84">
        <f t="shared" si="32"/>
        <v>0</v>
      </c>
      <c r="R278" s="84">
        <f t="shared" si="32"/>
        <v>0</v>
      </c>
      <c r="S278" s="83">
        <f t="shared" si="30"/>
        <v>0</v>
      </c>
      <c r="T278" s="83"/>
      <c r="U278" s="83"/>
      <c r="V278" s="83">
        <f t="shared" si="34"/>
        <v>0</v>
      </c>
      <c r="W278" s="83"/>
      <c r="X278" s="83"/>
      <c r="Y278" s="92"/>
    </row>
    <row r="279" spans="1:25" ht="12.75" hidden="1" customHeight="1">
      <c r="A279" s="85" t="s">
        <v>295</v>
      </c>
      <c r="B279" s="86"/>
      <c r="C279" s="86"/>
      <c r="D279" s="86"/>
      <c r="E279" s="93" t="s">
        <v>5</v>
      </c>
      <c r="F279" s="86"/>
      <c r="G279" s="83">
        <f t="shared" si="33"/>
        <v>0</v>
      </c>
      <c r="H279" s="83"/>
      <c r="I279" s="83"/>
      <c r="J279" s="83">
        <f t="shared" si="35"/>
        <v>0</v>
      </c>
      <c r="K279" s="83"/>
      <c r="L279" s="83"/>
      <c r="M279" s="83">
        <f t="shared" si="31"/>
        <v>0</v>
      </c>
      <c r="N279" s="83"/>
      <c r="O279" s="83"/>
      <c r="P279" s="84">
        <f t="shared" si="32"/>
        <v>0</v>
      </c>
      <c r="Q279" s="84">
        <f t="shared" si="32"/>
        <v>0</v>
      </c>
      <c r="R279" s="84">
        <f t="shared" si="32"/>
        <v>0</v>
      </c>
      <c r="S279" s="83">
        <f t="shared" si="30"/>
        <v>0</v>
      </c>
      <c r="T279" s="83"/>
      <c r="U279" s="83"/>
      <c r="V279" s="83">
        <f t="shared" si="34"/>
        <v>0</v>
      </c>
      <c r="W279" s="83"/>
      <c r="X279" s="83"/>
      <c r="Y279" s="92"/>
    </row>
    <row r="280" spans="1:25" s="45" customFormat="1" ht="22.5" hidden="1" customHeight="1">
      <c r="A280" s="52"/>
      <c r="B280" s="82"/>
      <c r="C280" s="82"/>
      <c r="D280" s="82"/>
      <c r="E280" s="94" t="s">
        <v>438</v>
      </c>
      <c r="F280" s="97"/>
      <c r="G280" s="83">
        <f t="shared" si="33"/>
        <v>0</v>
      </c>
      <c r="H280" s="95"/>
      <c r="I280" s="95"/>
      <c r="J280" s="83">
        <f t="shared" si="35"/>
        <v>0</v>
      </c>
      <c r="K280" s="95"/>
      <c r="L280" s="95"/>
      <c r="M280" s="83">
        <f t="shared" si="31"/>
        <v>0</v>
      </c>
      <c r="N280" s="95"/>
      <c r="O280" s="95"/>
      <c r="P280" s="84">
        <f t="shared" si="32"/>
        <v>0</v>
      </c>
      <c r="Q280" s="84">
        <f t="shared" si="32"/>
        <v>0</v>
      </c>
      <c r="R280" s="84">
        <f t="shared" si="32"/>
        <v>0</v>
      </c>
      <c r="S280" s="83">
        <f t="shared" si="30"/>
        <v>0</v>
      </c>
      <c r="T280" s="95"/>
      <c r="U280" s="95"/>
      <c r="V280" s="83">
        <f t="shared" si="34"/>
        <v>0</v>
      </c>
      <c r="W280" s="95"/>
      <c r="X280" s="95"/>
      <c r="Y280" s="92"/>
    </row>
    <row r="281" spans="1:25" ht="12.75" hidden="1" customHeight="1">
      <c r="A281" s="41"/>
      <c r="B281" s="86"/>
      <c r="C281" s="86"/>
      <c r="D281" s="86"/>
      <c r="E281" s="93" t="s">
        <v>361</v>
      </c>
      <c r="F281" s="86" t="s">
        <v>362</v>
      </c>
      <c r="G281" s="83">
        <f t="shared" si="33"/>
        <v>0</v>
      </c>
      <c r="H281" s="83"/>
      <c r="I281" s="83"/>
      <c r="J281" s="83">
        <f t="shared" si="35"/>
        <v>0</v>
      </c>
      <c r="K281" s="83"/>
      <c r="L281" s="83"/>
      <c r="M281" s="83">
        <f t="shared" si="31"/>
        <v>0</v>
      </c>
      <c r="N281" s="83"/>
      <c r="O281" s="83"/>
      <c r="P281" s="84">
        <f t="shared" si="32"/>
        <v>0</v>
      </c>
      <c r="Q281" s="84">
        <f t="shared" si="32"/>
        <v>0</v>
      </c>
      <c r="R281" s="84">
        <f t="shared" si="32"/>
        <v>0</v>
      </c>
      <c r="S281" s="83">
        <f t="shared" si="30"/>
        <v>0</v>
      </c>
      <c r="T281" s="83"/>
      <c r="U281" s="83"/>
      <c r="V281" s="83">
        <f t="shared" si="34"/>
        <v>0</v>
      </c>
      <c r="W281" s="83"/>
      <c r="X281" s="83"/>
      <c r="Y281" s="92"/>
    </row>
    <row r="282" spans="1:25" ht="12.75" customHeight="1">
      <c r="A282" s="52"/>
      <c r="B282" s="86" t="s">
        <v>287</v>
      </c>
      <c r="C282" s="86" t="s">
        <v>213</v>
      </c>
      <c r="D282" s="86" t="s">
        <v>213</v>
      </c>
      <c r="E282" s="93" t="s">
        <v>298</v>
      </c>
      <c r="F282" s="86"/>
      <c r="G282" s="83">
        <f t="shared" si="33"/>
        <v>0</v>
      </c>
      <c r="H282" s="83">
        <f>+H284</f>
        <v>0</v>
      </c>
      <c r="I282" s="83">
        <f>+I284</f>
        <v>0</v>
      </c>
      <c r="J282" s="83">
        <f t="shared" si="35"/>
        <v>0</v>
      </c>
      <c r="K282" s="83">
        <f>+K284</f>
        <v>0</v>
      </c>
      <c r="L282" s="83">
        <f>+L284</f>
        <v>0</v>
      </c>
      <c r="M282" s="83">
        <f t="shared" si="31"/>
        <v>0</v>
      </c>
      <c r="N282" s="83">
        <f>+N284</f>
        <v>0</v>
      </c>
      <c r="O282" s="83">
        <f>+O284</f>
        <v>0</v>
      </c>
      <c r="P282" s="84">
        <f t="shared" si="32"/>
        <v>0</v>
      </c>
      <c r="Q282" s="84">
        <f t="shared" si="32"/>
        <v>0</v>
      </c>
      <c r="R282" s="84">
        <f t="shared" si="32"/>
        <v>0</v>
      </c>
      <c r="S282" s="83">
        <f t="shared" si="30"/>
        <v>0</v>
      </c>
      <c r="T282" s="83">
        <f>+T284</f>
        <v>0</v>
      </c>
      <c r="U282" s="83">
        <f>+U284</f>
        <v>0</v>
      </c>
      <c r="V282" s="83">
        <f t="shared" si="34"/>
        <v>0</v>
      </c>
      <c r="W282" s="83">
        <f>+W284</f>
        <v>0</v>
      </c>
      <c r="X282" s="83">
        <f>+X284</f>
        <v>0</v>
      </c>
      <c r="Y282" s="92"/>
    </row>
    <row r="283" spans="1:25" ht="12.75" customHeight="1">
      <c r="A283" s="85" t="s">
        <v>297</v>
      </c>
      <c r="B283" s="86"/>
      <c r="C283" s="86"/>
      <c r="D283" s="86"/>
      <c r="E283" s="93" t="s">
        <v>5</v>
      </c>
      <c r="F283" s="86"/>
      <c r="G283" s="83">
        <f t="shared" si="33"/>
        <v>0</v>
      </c>
      <c r="H283" s="83"/>
      <c r="I283" s="83"/>
      <c r="J283" s="83">
        <f t="shared" si="35"/>
        <v>0</v>
      </c>
      <c r="K283" s="83"/>
      <c r="L283" s="83"/>
      <c r="M283" s="83">
        <f t="shared" si="31"/>
        <v>0</v>
      </c>
      <c r="N283" s="83"/>
      <c r="O283" s="83"/>
      <c r="P283" s="84">
        <f t="shared" si="32"/>
        <v>0</v>
      </c>
      <c r="Q283" s="84">
        <f t="shared" si="32"/>
        <v>0</v>
      </c>
      <c r="R283" s="84">
        <f t="shared" si="32"/>
        <v>0</v>
      </c>
      <c r="S283" s="83">
        <f t="shared" si="30"/>
        <v>0</v>
      </c>
      <c r="T283" s="83"/>
      <c r="U283" s="83"/>
      <c r="V283" s="83">
        <f t="shared" si="34"/>
        <v>0</v>
      </c>
      <c r="W283" s="83"/>
      <c r="X283" s="83"/>
      <c r="Y283" s="92"/>
    </row>
    <row r="284" spans="1:25" s="45" customFormat="1" ht="22.5" customHeight="1">
      <c r="A284" s="52"/>
      <c r="B284" s="82"/>
      <c r="C284" s="82"/>
      <c r="D284" s="82"/>
      <c r="E284" s="96" t="s">
        <v>499</v>
      </c>
      <c r="F284" s="82">
        <v>4637</v>
      </c>
      <c r="G284" s="83">
        <f t="shared" si="33"/>
        <v>0</v>
      </c>
      <c r="H284" s="83"/>
      <c r="I284" s="83"/>
      <c r="J284" s="83">
        <f t="shared" si="35"/>
        <v>0</v>
      </c>
      <c r="K284" s="83"/>
      <c r="L284" s="83"/>
      <c r="M284" s="83">
        <f t="shared" si="31"/>
        <v>0</v>
      </c>
      <c r="N284" s="83"/>
      <c r="O284" s="83"/>
      <c r="P284" s="84">
        <f t="shared" si="32"/>
        <v>0</v>
      </c>
      <c r="Q284" s="84">
        <f t="shared" si="32"/>
        <v>0</v>
      </c>
      <c r="R284" s="84">
        <f t="shared" si="32"/>
        <v>0</v>
      </c>
      <c r="S284" s="83">
        <f t="shared" si="30"/>
        <v>0</v>
      </c>
      <c r="T284" s="83"/>
      <c r="U284" s="83"/>
      <c r="V284" s="83">
        <f t="shared" si="34"/>
        <v>0</v>
      </c>
      <c r="W284" s="83"/>
      <c r="X284" s="83"/>
      <c r="Y284" s="92"/>
    </row>
    <row r="285" spans="1:25" s="113" customFormat="1" ht="29.25" customHeight="1">
      <c r="A285" s="112"/>
      <c r="B285" s="97" t="s">
        <v>300</v>
      </c>
      <c r="C285" s="97" t="s">
        <v>188</v>
      </c>
      <c r="D285" s="97" t="s">
        <v>188</v>
      </c>
      <c r="E285" s="94" t="s">
        <v>301</v>
      </c>
      <c r="F285" s="97"/>
      <c r="G285" s="95">
        <f t="shared" si="33"/>
        <v>370</v>
      </c>
      <c r="H285" s="95">
        <f>+H287+H293+H300</f>
        <v>370</v>
      </c>
      <c r="I285" s="95">
        <f>+I287+I293+I300</f>
        <v>0</v>
      </c>
      <c r="J285" s="95">
        <f t="shared" si="35"/>
        <v>5000</v>
      </c>
      <c r="K285" s="95">
        <f>+K287+K293+K300</f>
        <v>5000</v>
      </c>
      <c r="L285" s="95">
        <f>+L287+L293+L300</f>
        <v>0</v>
      </c>
      <c r="M285" s="95">
        <f t="shared" si="31"/>
        <v>5700</v>
      </c>
      <c r="N285" s="95">
        <f>+N287+N293+N300</f>
        <v>5700</v>
      </c>
      <c r="O285" s="95">
        <f>+O287+O293+O300</f>
        <v>0</v>
      </c>
      <c r="P285" s="91">
        <f t="shared" si="32"/>
        <v>700</v>
      </c>
      <c r="Q285" s="91">
        <f t="shared" si="32"/>
        <v>700</v>
      </c>
      <c r="R285" s="91">
        <f t="shared" si="32"/>
        <v>0</v>
      </c>
      <c r="S285" s="95">
        <f t="shared" si="30"/>
        <v>5700</v>
      </c>
      <c r="T285" s="95">
        <f>+T287+T293+T300</f>
        <v>5700</v>
      </c>
      <c r="U285" s="95">
        <f>+U287+U293+U300</f>
        <v>0</v>
      </c>
      <c r="V285" s="95">
        <f t="shared" si="34"/>
        <v>5700</v>
      </c>
      <c r="W285" s="95">
        <f>+W287+W293+W300</f>
        <v>5700</v>
      </c>
      <c r="X285" s="95">
        <f>+X287+X293+X300</f>
        <v>0</v>
      </c>
      <c r="Y285" s="110"/>
    </row>
    <row r="286" spans="1:25" ht="12.75" customHeight="1">
      <c r="A286" s="41" t="s">
        <v>299</v>
      </c>
      <c r="B286" s="86"/>
      <c r="C286" s="86"/>
      <c r="D286" s="86"/>
      <c r="E286" s="93" t="s">
        <v>5</v>
      </c>
      <c r="F286" s="86"/>
      <c r="G286" s="83">
        <f t="shared" si="33"/>
        <v>0</v>
      </c>
      <c r="H286" s="83"/>
      <c r="I286" s="83"/>
      <c r="J286" s="83">
        <f t="shared" si="35"/>
        <v>0</v>
      </c>
      <c r="K286" s="83"/>
      <c r="L286" s="83"/>
      <c r="M286" s="83">
        <f t="shared" si="31"/>
        <v>0</v>
      </c>
      <c r="N286" s="83"/>
      <c r="O286" s="83"/>
      <c r="P286" s="84">
        <f t="shared" si="32"/>
        <v>0</v>
      </c>
      <c r="Q286" s="84">
        <f t="shared" si="32"/>
        <v>0</v>
      </c>
      <c r="R286" s="84">
        <f t="shared" si="32"/>
        <v>0</v>
      </c>
      <c r="S286" s="83">
        <f t="shared" si="30"/>
        <v>0</v>
      </c>
      <c r="T286" s="83"/>
      <c r="U286" s="83"/>
      <c r="V286" s="83">
        <f t="shared" si="34"/>
        <v>0</v>
      </c>
      <c r="W286" s="83"/>
      <c r="X286" s="83"/>
      <c r="Y286" s="92"/>
    </row>
    <row r="287" spans="1:25" s="113" customFormat="1" ht="29.25" customHeight="1">
      <c r="A287" s="112"/>
      <c r="B287" s="97" t="s">
        <v>300</v>
      </c>
      <c r="C287" s="97" t="s">
        <v>196</v>
      </c>
      <c r="D287" s="97" t="s">
        <v>188</v>
      </c>
      <c r="E287" s="94" t="s">
        <v>303</v>
      </c>
      <c r="F287" s="97"/>
      <c r="G287" s="95">
        <f t="shared" si="33"/>
        <v>0</v>
      </c>
      <c r="H287" s="95">
        <f>SUM(H288:H292)</f>
        <v>0</v>
      </c>
      <c r="I287" s="95"/>
      <c r="J287" s="95">
        <f t="shared" si="35"/>
        <v>1000</v>
      </c>
      <c r="K287" s="95">
        <f>SUM(K288:K292)</f>
        <v>1000</v>
      </c>
      <c r="L287" s="95"/>
      <c r="M287" s="95">
        <f t="shared" si="31"/>
        <v>1000</v>
      </c>
      <c r="N287" s="95">
        <f>SUM(N288:N292)</f>
        <v>1000</v>
      </c>
      <c r="O287" s="95"/>
      <c r="P287" s="91">
        <f t="shared" si="32"/>
        <v>0</v>
      </c>
      <c r="Q287" s="91">
        <f t="shared" si="32"/>
        <v>0</v>
      </c>
      <c r="R287" s="91">
        <f t="shared" si="32"/>
        <v>0</v>
      </c>
      <c r="S287" s="95">
        <f t="shared" si="30"/>
        <v>1000</v>
      </c>
      <c r="T287" s="95">
        <f>SUM(T288:T292)</f>
        <v>1000</v>
      </c>
      <c r="U287" s="95"/>
      <c r="V287" s="95">
        <f t="shared" si="34"/>
        <v>1000</v>
      </c>
      <c r="W287" s="95">
        <f>SUM(W288:W292)</f>
        <v>1000</v>
      </c>
      <c r="X287" s="95"/>
      <c r="Y287" s="110"/>
    </row>
    <row r="288" spans="1:25" ht="12.75" customHeight="1">
      <c r="A288" s="41" t="s">
        <v>302</v>
      </c>
      <c r="B288" s="86"/>
      <c r="C288" s="86"/>
      <c r="D288" s="86"/>
      <c r="E288" s="93" t="s">
        <v>193</v>
      </c>
      <c r="F288" s="86"/>
      <c r="G288" s="83">
        <f t="shared" si="33"/>
        <v>0</v>
      </c>
      <c r="H288" s="83"/>
      <c r="I288" s="83"/>
      <c r="J288" s="83">
        <f t="shared" si="35"/>
        <v>0</v>
      </c>
      <c r="K288" s="83"/>
      <c r="L288" s="83"/>
      <c r="M288" s="83">
        <f t="shared" si="31"/>
        <v>0</v>
      </c>
      <c r="N288" s="83"/>
      <c r="O288" s="83"/>
      <c r="P288" s="84">
        <f t="shared" si="32"/>
        <v>0</v>
      </c>
      <c r="Q288" s="84">
        <f t="shared" si="32"/>
        <v>0</v>
      </c>
      <c r="R288" s="84">
        <f t="shared" si="32"/>
        <v>0</v>
      </c>
      <c r="S288" s="83">
        <f t="shared" si="30"/>
        <v>0</v>
      </c>
      <c r="T288" s="83"/>
      <c r="U288" s="83"/>
      <c r="V288" s="83">
        <f t="shared" si="34"/>
        <v>0</v>
      </c>
      <c r="W288" s="83"/>
      <c r="X288" s="83"/>
      <c r="Y288" s="92"/>
    </row>
    <row r="289" spans="1:25" ht="12.75" customHeight="1">
      <c r="A289" s="52"/>
      <c r="B289" s="86" t="s">
        <v>300</v>
      </c>
      <c r="C289" s="86" t="s">
        <v>196</v>
      </c>
      <c r="D289" s="86" t="s">
        <v>191</v>
      </c>
      <c r="E289" s="93" t="s">
        <v>303</v>
      </c>
      <c r="F289" s="86"/>
      <c r="G289" s="83">
        <f t="shared" si="33"/>
        <v>0</v>
      </c>
      <c r="H289" s="83"/>
      <c r="I289" s="83"/>
      <c r="J289" s="83">
        <f t="shared" si="35"/>
        <v>0</v>
      </c>
      <c r="K289" s="83"/>
      <c r="L289" s="83"/>
      <c r="M289" s="83">
        <f t="shared" ref="M289:V289" si="36">+M291+M292</f>
        <v>1000</v>
      </c>
      <c r="N289" s="83"/>
      <c r="O289" s="83"/>
      <c r="P289" s="83">
        <f t="shared" si="36"/>
        <v>0</v>
      </c>
      <c r="Q289" s="83">
        <f t="shared" si="36"/>
        <v>0</v>
      </c>
      <c r="R289" s="83">
        <f t="shared" si="36"/>
        <v>0</v>
      </c>
      <c r="S289" s="83">
        <f t="shared" si="36"/>
        <v>0</v>
      </c>
      <c r="T289" s="83">
        <v>1000</v>
      </c>
      <c r="U289" s="83">
        <f t="shared" si="36"/>
        <v>0</v>
      </c>
      <c r="V289" s="83">
        <f t="shared" si="36"/>
        <v>0</v>
      </c>
      <c r="W289" s="83">
        <v>1000</v>
      </c>
      <c r="X289" s="83"/>
      <c r="Y289" s="92"/>
    </row>
    <row r="290" spans="1:25" ht="12.75" customHeight="1">
      <c r="A290" s="85" t="s">
        <v>304</v>
      </c>
      <c r="B290" s="86"/>
      <c r="C290" s="86"/>
      <c r="D290" s="86"/>
      <c r="E290" s="93" t="s">
        <v>5</v>
      </c>
      <c r="F290" s="86"/>
      <c r="G290" s="83">
        <f t="shared" si="33"/>
        <v>0</v>
      </c>
      <c r="H290" s="83"/>
      <c r="I290" s="83"/>
      <c r="J290" s="83">
        <f t="shared" si="35"/>
        <v>0</v>
      </c>
      <c r="K290" s="83"/>
      <c r="L290" s="83"/>
      <c r="M290" s="83">
        <f t="shared" si="31"/>
        <v>0</v>
      </c>
      <c r="N290" s="83"/>
      <c r="O290" s="83"/>
      <c r="P290" s="84">
        <f t="shared" si="32"/>
        <v>0</v>
      </c>
      <c r="Q290" s="84">
        <f t="shared" si="32"/>
        <v>0</v>
      </c>
      <c r="R290" s="84">
        <f t="shared" si="32"/>
        <v>0</v>
      </c>
      <c r="S290" s="83">
        <f t="shared" si="30"/>
        <v>0</v>
      </c>
      <c r="T290" s="83"/>
      <c r="U290" s="83"/>
      <c r="V290" s="83">
        <f t="shared" si="34"/>
        <v>0</v>
      </c>
      <c r="W290" s="83"/>
      <c r="X290" s="83"/>
      <c r="Y290" s="92"/>
    </row>
    <row r="291" spans="1:25" s="45" customFormat="1" ht="21.75" customHeight="1">
      <c r="A291" s="41"/>
      <c r="B291" s="82"/>
      <c r="C291" s="82"/>
      <c r="D291" s="82"/>
      <c r="E291" s="96" t="s">
        <v>502</v>
      </c>
      <c r="F291" s="82">
        <v>4729</v>
      </c>
      <c r="G291" s="83">
        <f t="shared" si="33"/>
        <v>0</v>
      </c>
      <c r="H291" s="83"/>
      <c r="I291" s="83"/>
      <c r="J291" s="83">
        <f t="shared" si="35"/>
        <v>0</v>
      </c>
      <c r="K291" s="83"/>
      <c r="L291" s="83"/>
      <c r="M291" s="83">
        <f t="shared" si="31"/>
        <v>0</v>
      </c>
      <c r="N291" s="83"/>
      <c r="O291" s="83"/>
      <c r="P291" s="84">
        <f t="shared" si="32"/>
        <v>0</v>
      </c>
      <c r="Q291" s="84">
        <f t="shared" si="32"/>
        <v>0</v>
      </c>
      <c r="R291" s="84">
        <f t="shared" si="32"/>
        <v>0</v>
      </c>
      <c r="S291" s="83">
        <f t="shared" si="30"/>
        <v>0</v>
      </c>
      <c r="T291" s="83"/>
      <c r="U291" s="83"/>
      <c r="V291" s="83">
        <f t="shared" si="34"/>
        <v>0</v>
      </c>
      <c r="W291" s="83"/>
      <c r="X291" s="83"/>
      <c r="Y291" s="92"/>
    </row>
    <row r="292" spans="1:25" ht="12.75" customHeight="1">
      <c r="A292" s="41"/>
      <c r="B292" s="86"/>
      <c r="C292" s="86"/>
      <c r="D292" s="86"/>
      <c r="E292" s="93" t="s">
        <v>347</v>
      </c>
      <c r="F292" s="86" t="s">
        <v>348</v>
      </c>
      <c r="G292" s="83">
        <f t="shared" si="33"/>
        <v>0</v>
      </c>
      <c r="H292" s="83">
        <v>0</v>
      </c>
      <c r="I292" s="83"/>
      <c r="J292" s="83">
        <f t="shared" si="35"/>
        <v>1000</v>
      </c>
      <c r="K292" s="83">
        <v>1000</v>
      </c>
      <c r="L292" s="83"/>
      <c r="M292" s="83">
        <f t="shared" si="31"/>
        <v>1000</v>
      </c>
      <c r="N292" s="83">
        <v>1000</v>
      </c>
      <c r="O292" s="83"/>
      <c r="P292" s="84">
        <f t="shared" si="32"/>
        <v>0</v>
      </c>
      <c r="Q292" s="84">
        <f t="shared" si="32"/>
        <v>0</v>
      </c>
      <c r="R292" s="84">
        <f t="shared" si="32"/>
        <v>0</v>
      </c>
      <c r="S292" s="83">
        <f t="shared" si="30"/>
        <v>0</v>
      </c>
      <c r="T292" s="83"/>
      <c r="U292" s="83"/>
      <c r="V292" s="83">
        <f t="shared" si="34"/>
        <v>0</v>
      </c>
      <c r="W292" s="83"/>
      <c r="X292" s="83"/>
      <c r="Y292" s="92"/>
    </row>
    <row r="293" spans="1:25" s="45" customFormat="1" ht="18.75" customHeight="1">
      <c r="A293" s="52"/>
      <c r="B293" s="82" t="s">
        <v>300</v>
      </c>
      <c r="C293" s="82" t="s">
        <v>228</v>
      </c>
      <c r="D293" s="82" t="s">
        <v>188</v>
      </c>
      <c r="E293" s="94" t="s">
        <v>306</v>
      </c>
      <c r="F293" s="97"/>
      <c r="G293" s="83">
        <f t="shared" si="33"/>
        <v>0</v>
      </c>
      <c r="H293" s="95">
        <f>+H295</f>
        <v>0</v>
      </c>
      <c r="I293" s="95"/>
      <c r="J293" s="83">
        <f t="shared" si="35"/>
        <v>0</v>
      </c>
      <c r="K293" s="95">
        <f>+K295</f>
        <v>0</v>
      </c>
      <c r="L293" s="95"/>
      <c r="M293" s="83">
        <f t="shared" si="31"/>
        <v>0</v>
      </c>
      <c r="N293" s="95">
        <f>+N295</f>
        <v>0</v>
      </c>
      <c r="O293" s="95"/>
      <c r="P293" s="84">
        <f t="shared" si="32"/>
        <v>0</v>
      </c>
      <c r="Q293" s="84">
        <f t="shared" si="32"/>
        <v>0</v>
      </c>
      <c r="R293" s="84">
        <f t="shared" si="32"/>
        <v>0</v>
      </c>
      <c r="S293" s="83">
        <f t="shared" si="30"/>
        <v>0</v>
      </c>
      <c r="T293" s="95">
        <f>+T295</f>
        <v>0</v>
      </c>
      <c r="U293" s="95"/>
      <c r="V293" s="83">
        <f t="shared" si="34"/>
        <v>0</v>
      </c>
      <c r="W293" s="95">
        <f>+W295</f>
        <v>0</v>
      </c>
      <c r="X293" s="95"/>
      <c r="Y293" s="92"/>
    </row>
    <row r="294" spans="1:25" ht="12.75" customHeight="1">
      <c r="A294" s="41" t="s">
        <v>305</v>
      </c>
      <c r="B294" s="86"/>
      <c r="C294" s="86"/>
      <c r="D294" s="86"/>
      <c r="E294" s="93" t="s">
        <v>193</v>
      </c>
      <c r="F294" s="86"/>
      <c r="G294" s="83">
        <f t="shared" si="33"/>
        <v>0</v>
      </c>
      <c r="H294" s="83"/>
      <c r="I294" s="83"/>
      <c r="J294" s="83">
        <f t="shared" si="35"/>
        <v>0</v>
      </c>
      <c r="K294" s="83"/>
      <c r="L294" s="83"/>
      <c r="M294" s="83">
        <f t="shared" si="31"/>
        <v>0</v>
      </c>
      <c r="N294" s="83"/>
      <c r="O294" s="83"/>
      <c r="P294" s="84">
        <f t="shared" si="32"/>
        <v>0</v>
      </c>
      <c r="Q294" s="84">
        <f t="shared" si="32"/>
        <v>0</v>
      </c>
      <c r="R294" s="84">
        <f t="shared" si="32"/>
        <v>0</v>
      </c>
      <c r="S294" s="83">
        <f t="shared" si="30"/>
        <v>0</v>
      </c>
      <c r="T294" s="83"/>
      <c r="U294" s="83"/>
      <c r="V294" s="83">
        <f t="shared" si="34"/>
        <v>0</v>
      </c>
      <c r="W294" s="83"/>
      <c r="X294" s="83"/>
      <c r="Y294" s="92"/>
    </row>
    <row r="295" spans="1:25" ht="12.75" customHeight="1">
      <c r="A295" s="52"/>
      <c r="B295" s="86" t="s">
        <v>300</v>
      </c>
      <c r="C295" s="86" t="s">
        <v>228</v>
      </c>
      <c r="D295" s="86" t="s">
        <v>191</v>
      </c>
      <c r="E295" s="93" t="s">
        <v>306</v>
      </c>
      <c r="F295" s="86"/>
      <c r="G295" s="83">
        <f t="shared" si="33"/>
        <v>0</v>
      </c>
      <c r="H295" s="83"/>
      <c r="I295" s="83"/>
      <c r="J295" s="83">
        <f t="shared" si="35"/>
        <v>0</v>
      </c>
      <c r="K295" s="83">
        <f>+K297</f>
        <v>0</v>
      </c>
      <c r="L295" s="83"/>
      <c r="M295" s="83">
        <f t="shared" si="31"/>
        <v>0</v>
      </c>
      <c r="N295" s="83">
        <f>+N297</f>
        <v>0</v>
      </c>
      <c r="O295" s="83"/>
      <c r="P295" s="84">
        <f t="shared" si="32"/>
        <v>0</v>
      </c>
      <c r="Q295" s="84">
        <f t="shared" si="32"/>
        <v>0</v>
      </c>
      <c r="R295" s="84">
        <f t="shared" si="32"/>
        <v>0</v>
      </c>
      <c r="S295" s="83">
        <f t="shared" si="30"/>
        <v>0</v>
      </c>
      <c r="T295" s="83">
        <f>+T297</f>
        <v>0</v>
      </c>
      <c r="U295" s="83"/>
      <c r="V295" s="83">
        <f t="shared" si="34"/>
        <v>0</v>
      </c>
      <c r="W295" s="83">
        <f>+W297</f>
        <v>0</v>
      </c>
      <c r="X295" s="83"/>
      <c r="Y295" s="92"/>
    </row>
    <row r="296" spans="1:25" ht="12.75" customHeight="1">
      <c r="A296" s="85" t="s">
        <v>307</v>
      </c>
      <c r="B296" s="86"/>
      <c r="C296" s="86"/>
      <c r="D296" s="86"/>
      <c r="E296" s="93" t="s">
        <v>5</v>
      </c>
      <c r="F296" s="86"/>
      <c r="G296" s="83">
        <f t="shared" si="33"/>
        <v>0</v>
      </c>
      <c r="H296" s="83"/>
      <c r="I296" s="83"/>
      <c r="J296" s="83">
        <f t="shared" si="35"/>
        <v>0</v>
      </c>
      <c r="K296" s="83"/>
      <c r="L296" s="83"/>
      <c r="M296" s="83">
        <f t="shared" si="31"/>
        <v>0</v>
      </c>
      <c r="N296" s="83"/>
      <c r="O296" s="83"/>
      <c r="P296" s="84">
        <f t="shared" si="32"/>
        <v>0</v>
      </c>
      <c r="Q296" s="84">
        <f t="shared" si="32"/>
        <v>0</v>
      </c>
      <c r="R296" s="84">
        <f t="shared" si="32"/>
        <v>0</v>
      </c>
      <c r="S296" s="83">
        <f t="shared" si="30"/>
        <v>0</v>
      </c>
      <c r="T296" s="83"/>
      <c r="U296" s="83"/>
      <c r="V296" s="83">
        <f t="shared" si="34"/>
        <v>0</v>
      </c>
      <c r="W296" s="83"/>
      <c r="X296" s="83"/>
      <c r="Y296" s="92"/>
    </row>
    <row r="297" spans="1:25" ht="15" customHeight="1">
      <c r="A297" s="85"/>
      <c r="B297" s="86"/>
      <c r="C297" s="86"/>
      <c r="D297" s="86"/>
      <c r="E297" s="98" t="s">
        <v>503</v>
      </c>
      <c r="F297" s="86">
        <v>4729</v>
      </c>
      <c r="G297" s="83">
        <f t="shared" si="33"/>
        <v>0</v>
      </c>
      <c r="H297" s="83"/>
      <c r="I297" s="83"/>
      <c r="J297" s="83">
        <f t="shared" si="35"/>
        <v>0</v>
      </c>
      <c r="K297" s="83"/>
      <c r="L297" s="83"/>
      <c r="M297" s="83">
        <f t="shared" si="31"/>
        <v>0</v>
      </c>
      <c r="N297" s="83"/>
      <c r="O297" s="83"/>
      <c r="P297" s="84">
        <f t="shared" si="32"/>
        <v>0</v>
      </c>
      <c r="Q297" s="84">
        <f t="shared" si="32"/>
        <v>0</v>
      </c>
      <c r="R297" s="84">
        <f t="shared" si="32"/>
        <v>0</v>
      </c>
      <c r="S297" s="83">
        <f t="shared" si="30"/>
        <v>0</v>
      </c>
      <c r="T297" s="83"/>
      <c r="U297" s="83"/>
      <c r="V297" s="83">
        <f t="shared" si="34"/>
        <v>0</v>
      </c>
      <c r="W297" s="83"/>
      <c r="X297" s="83"/>
      <c r="Y297" s="92"/>
    </row>
    <row r="298" spans="1:25" s="45" customFormat="1" ht="16.5" hidden="1" customHeight="1">
      <c r="A298" s="52"/>
      <c r="B298" s="82"/>
      <c r="C298" s="82"/>
      <c r="D298" s="82"/>
      <c r="E298" s="94" t="s">
        <v>439</v>
      </c>
      <c r="F298" s="97"/>
      <c r="G298" s="83">
        <f t="shared" si="33"/>
        <v>0</v>
      </c>
      <c r="H298" s="95"/>
      <c r="I298" s="95"/>
      <c r="J298" s="83">
        <f t="shared" si="35"/>
        <v>0</v>
      </c>
      <c r="K298" s="95"/>
      <c r="L298" s="95"/>
      <c r="M298" s="83">
        <f t="shared" si="31"/>
        <v>0</v>
      </c>
      <c r="N298" s="95"/>
      <c r="O298" s="95"/>
      <c r="P298" s="84">
        <f t="shared" si="32"/>
        <v>0</v>
      </c>
      <c r="Q298" s="84">
        <f t="shared" si="32"/>
        <v>0</v>
      </c>
      <c r="R298" s="84">
        <f t="shared" si="32"/>
        <v>0</v>
      </c>
      <c r="S298" s="83">
        <f t="shared" si="30"/>
        <v>0</v>
      </c>
      <c r="T298" s="95"/>
      <c r="U298" s="95"/>
      <c r="V298" s="83">
        <f t="shared" si="34"/>
        <v>0</v>
      </c>
      <c r="W298" s="95"/>
      <c r="X298" s="95"/>
      <c r="Y298" s="92"/>
    </row>
    <row r="299" spans="1:25" ht="12.75" hidden="1" customHeight="1">
      <c r="A299" s="41"/>
      <c r="B299" s="86"/>
      <c r="C299" s="86"/>
      <c r="D299" s="86"/>
      <c r="E299" s="93" t="s">
        <v>366</v>
      </c>
      <c r="F299" s="86" t="s">
        <v>367</v>
      </c>
      <c r="G299" s="83">
        <f t="shared" si="33"/>
        <v>0</v>
      </c>
      <c r="H299" s="83"/>
      <c r="I299" s="83"/>
      <c r="J299" s="83">
        <f t="shared" si="35"/>
        <v>0</v>
      </c>
      <c r="K299" s="83"/>
      <c r="L299" s="83"/>
      <c r="M299" s="83">
        <f t="shared" si="31"/>
        <v>0</v>
      </c>
      <c r="N299" s="83"/>
      <c r="O299" s="83"/>
      <c r="P299" s="84">
        <f t="shared" si="32"/>
        <v>0</v>
      </c>
      <c r="Q299" s="84">
        <f t="shared" si="32"/>
        <v>0</v>
      </c>
      <c r="R299" s="84">
        <f t="shared" si="32"/>
        <v>0</v>
      </c>
      <c r="S299" s="83">
        <f t="shared" si="30"/>
        <v>0</v>
      </c>
      <c r="T299" s="83"/>
      <c r="U299" s="83"/>
      <c r="V299" s="83">
        <f t="shared" si="34"/>
        <v>0</v>
      </c>
      <c r="W299" s="83"/>
      <c r="X299" s="83"/>
      <c r="Y299" s="92"/>
    </row>
    <row r="300" spans="1:25" s="113" customFormat="1" ht="24" customHeight="1">
      <c r="A300" s="112"/>
      <c r="B300" s="97" t="s">
        <v>300</v>
      </c>
      <c r="C300" s="97" t="s">
        <v>235</v>
      </c>
      <c r="D300" s="97" t="s">
        <v>188</v>
      </c>
      <c r="E300" s="94" t="s">
        <v>309</v>
      </c>
      <c r="F300" s="97"/>
      <c r="G300" s="95">
        <f t="shared" si="33"/>
        <v>370</v>
      </c>
      <c r="H300" s="95">
        <f>+H302</f>
        <v>370</v>
      </c>
      <c r="I300" s="95"/>
      <c r="J300" s="95">
        <f t="shared" si="35"/>
        <v>4000</v>
      </c>
      <c r="K300" s="95">
        <f>+K302</f>
        <v>4000</v>
      </c>
      <c r="L300" s="95"/>
      <c r="M300" s="95">
        <f t="shared" si="31"/>
        <v>4700</v>
      </c>
      <c r="N300" s="95">
        <f>+N302</f>
        <v>4700</v>
      </c>
      <c r="O300" s="95"/>
      <c r="P300" s="91">
        <f t="shared" si="32"/>
        <v>700</v>
      </c>
      <c r="Q300" s="91">
        <f t="shared" si="32"/>
        <v>700</v>
      </c>
      <c r="R300" s="91">
        <f t="shared" si="32"/>
        <v>0</v>
      </c>
      <c r="S300" s="95">
        <f t="shared" si="30"/>
        <v>4700</v>
      </c>
      <c r="T300" s="95">
        <f>+T302</f>
        <v>4700</v>
      </c>
      <c r="U300" s="95"/>
      <c r="V300" s="95">
        <f t="shared" si="34"/>
        <v>4700</v>
      </c>
      <c r="W300" s="95">
        <f>+W302</f>
        <v>4700</v>
      </c>
      <c r="X300" s="95"/>
      <c r="Y300" s="110"/>
    </row>
    <row r="301" spans="1:25" ht="12.75" customHeight="1">
      <c r="A301" s="41" t="s">
        <v>308</v>
      </c>
      <c r="B301" s="86"/>
      <c r="C301" s="86"/>
      <c r="D301" s="86"/>
      <c r="E301" s="93" t="s">
        <v>193</v>
      </c>
      <c r="F301" s="86"/>
      <c r="G301" s="83">
        <f t="shared" si="33"/>
        <v>0</v>
      </c>
      <c r="H301" s="83"/>
      <c r="I301" s="83"/>
      <c r="J301" s="83">
        <f t="shared" si="35"/>
        <v>0</v>
      </c>
      <c r="K301" s="83"/>
      <c r="L301" s="83"/>
      <c r="M301" s="83">
        <f t="shared" si="31"/>
        <v>0</v>
      </c>
      <c r="N301" s="83"/>
      <c r="O301" s="83"/>
      <c r="P301" s="84">
        <f t="shared" si="32"/>
        <v>0</v>
      </c>
      <c r="Q301" s="84">
        <f t="shared" si="32"/>
        <v>0</v>
      </c>
      <c r="R301" s="84">
        <f t="shared" si="32"/>
        <v>0</v>
      </c>
      <c r="S301" s="83">
        <f t="shared" si="30"/>
        <v>0</v>
      </c>
      <c r="T301" s="83"/>
      <c r="U301" s="83"/>
      <c r="V301" s="83">
        <f t="shared" si="34"/>
        <v>0</v>
      </c>
      <c r="W301" s="83"/>
      <c r="X301" s="83"/>
      <c r="Y301" s="92"/>
    </row>
    <row r="302" spans="1:25" ht="24" customHeight="1">
      <c r="A302" s="52"/>
      <c r="B302" s="86" t="s">
        <v>300</v>
      </c>
      <c r="C302" s="86" t="s">
        <v>235</v>
      </c>
      <c r="D302" s="86" t="s">
        <v>191</v>
      </c>
      <c r="E302" s="93" t="s">
        <v>309</v>
      </c>
      <c r="F302" s="86"/>
      <c r="G302" s="95">
        <f>SUM(G304:G308)</f>
        <v>370</v>
      </c>
      <c r="H302" s="95">
        <f t="shared" ref="H302:V302" si="37">SUM(H304:H308)</f>
        <v>370</v>
      </c>
      <c r="I302" s="95">
        <f t="shared" si="37"/>
        <v>0</v>
      </c>
      <c r="J302" s="95">
        <f t="shared" si="37"/>
        <v>0</v>
      </c>
      <c r="K302" s="95">
        <f t="shared" si="37"/>
        <v>4000</v>
      </c>
      <c r="L302" s="95">
        <f t="shared" si="37"/>
        <v>0</v>
      </c>
      <c r="M302" s="95">
        <f t="shared" si="37"/>
        <v>0</v>
      </c>
      <c r="N302" s="95">
        <f t="shared" si="37"/>
        <v>4700</v>
      </c>
      <c r="O302" s="95">
        <f t="shared" si="37"/>
        <v>0</v>
      </c>
      <c r="P302" s="95">
        <f t="shared" si="37"/>
        <v>0</v>
      </c>
      <c r="Q302" s="95">
        <f t="shared" si="37"/>
        <v>700</v>
      </c>
      <c r="R302" s="95">
        <f t="shared" si="37"/>
        <v>0</v>
      </c>
      <c r="S302" s="95">
        <f t="shared" si="37"/>
        <v>0</v>
      </c>
      <c r="T302" s="95">
        <f>SUM(T304:T308)</f>
        <v>4700</v>
      </c>
      <c r="U302" s="95">
        <f>SUM(U304:U308)</f>
        <v>0</v>
      </c>
      <c r="V302" s="95">
        <f t="shared" si="37"/>
        <v>4700</v>
      </c>
      <c r="W302" s="95">
        <f>SUM(W304:W308)</f>
        <v>4700</v>
      </c>
      <c r="X302" s="83"/>
      <c r="Y302" s="92"/>
    </row>
    <row r="303" spans="1:25" ht="12.75" customHeight="1">
      <c r="A303" s="85" t="s">
        <v>310</v>
      </c>
      <c r="B303" s="86"/>
      <c r="C303" s="86"/>
      <c r="D303" s="86"/>
      <c r="E303" s="93" t="s">
        <v>5</v>
      </c>
      <c r="F303" s="86"/>
      <c r="G303" s="83">
        <f t="shared" si="33"/>
        <v>0</v>
      </c>
      <c r="H303" s="83"/>
      <c r="I303" s="83"/>
      <c r="J303" s="83">
        <f t="shared" si="35"/>
        <v>0</v>
      </c>
      <c r="K303" s="83"/>
      <c r="L303" s="83"/>
      <c r="M303" s="83">
        <f t="shared" si="31"/>
        <v>0</v>
      </c>
      <c r="N303" s="83"/>
      <c r="O303" s="83"/>
      <c r="P303" s="84">
        <f t="shared" si="32"/>
        <v>0</v>
      </c>
      <c r="Q303" s="84">
        <f t="shared" si="32"/>
        <v>0</v>
      </c>
      <c r="R303" s="84">
        <f t="shared" si="32"/>
        <v>0</v>
      </c>
      <c r="S303" s="83">
        <f t="shared" si="30"/>
        <v>0</v>
      </c>
      <c r="T303" s="83"/>
      <c r="U303" s="83"/>
      <c r="V303" s="83">
        <f t="shared" si="34"/>
        <v>0</v>
      </c>
      <c r="W303" s="83"/>
      <c r="X303" s="83"/>
      <c r="Y303" s="92"/>
    </row>
    <row r="304" spans="1:25" ht="12.75" customHeight="1">
      <c r="A304" s="85"/>
      <c r="B304" s="86"/>
      <c r="C304" s="86"/>
      <c r="D304" s="86"/>
      <c r="E304" s="93" t="s">
        <v>350</v>
      </c>
      <c r="F304" s="86" t="s">
        <v>349</v>
      </c>
      <c r="G304" s="83">
        <f t="shared" si="33"/>
        <v>0</v>
      </c>
      <c r="H304" s="83"/>
      <c r="I304" s="83"/>
      <c r="J304" s="83"/>
      <c r="K304" s="83">
        <v>1000</v>
      </c>
      <c r="L304" s="83"/>
      <c r="M304" s="83"/>
      <c r="N304" s="83">
        <v>1200</v>
      </c>
      <c r="O304" s="83"/>
      <c r="P304" s="84">
        <f t="shared" si="32"/>
        <v>0</v>
      </c>
      <c r="Q304" s="84">
        <f t="shared" si="32"/>
        <v>200</v>
      </c>
      <c r="R304" s="84">
        <f t="shared" si="32"/>
        <v>0</v>
      </c>
      <c r="S304" s="83"/>
      <c r="T304" s="83">
        <v>1200</v>
      </c>
      <c r="U304" s="83"/>
      <c r="V304" s="83">
        <f t="shared" si="34"/>
        <v>1200</v>
      </c>
      <c r="W304" s="83">
        <v>1200</v>
      </c>
      <c r="X304" s="83"/>
      <c r="Y304" s="140" t="s">
        <v>567</v>
      </c>
    </row>
    <row r="305" spans="1:25" ht="12.75" customHeight="1">
      <c r="A305" s="85"/>
      <c r="B305" s="86"/>
      <c r="C305" s="86"/>
      <c r="D305" s="86"/>
      <c r="E305" s="98" t="s">
        <v>445</v>
      </c>
      <c r="F305" s="86">
        <v>4266</v>
      </c>
      <c r="G305" s="83">
        <f t="shared" si="33"/>
        <v>100</v>
      </c>
      <c r="H305" s="83">
        <v>100</v>
      </c>
      <c r="I305" s="83"/>
      <c r="J305" s="83"/>
      <c r="K305" s="83">
        <v>1000</v>
      </c>
      <c r="L305" s="83"/>
      <c r="M305" s="83"/>
      <c r="N305" s="83">
        <v>1500</v>
      </c>
      <c r="O305" s="83"/>
      <c r="P305" s="84">
        <f t="shared" si="32"/>
        <v>0</v>
      </c>
      <c r="Q305" s="84">
        <f t="shared" si="32"/>
        <v>500</v>
      </c>
      <c r="R305" s="84">
        <f t="shared" si="32"/>
        <v>0</v>
      </c>
      <c r="S305" s="83"/>
      <c r="T305" s="83">
        <v>1500</v>
      </c>
      <c r="U305" s="83"/>
      <c r="V305" s="83">
        <f t="shared" si="34"/>
        <v>1500</v>
      </c>
      <c r="W305" s="83">
        <v>1500</v>
      </c>
      <c r="X305" s="83"/>
      <c r="Y305" s="141"/>
    </row>
    <row r="306" spans="1:25" ht="12.75" customHeight="1">
      <c r="A306" s="85"/>
      <c r="B306" s="86"/>
      <c r="C306" s="86"/>
      <c r="D306" s="86"/>
      <c r="E306" s="93" t="s">
        <v>358</v>
      </c>
      <c r="F306" s="86" t="s">
        <v>357</v>
      </c>
      <c r="G306" s="83">
        <f t="shared" si="33"/>
        <v>270</v>
      </c>
      <c r="H306" s="83">
        <v>270</v>
      </c>
      <c r="I306" s="83"/>
      <c r="J306" s="83"/>
      <c r="K306" s="83">
        <v>1000</v>
      </c>
      <c r="L306" s="83"/>
      <c r="M306" s="83"/>
      <c r="N306" s="83">
        <v>1000</v>
      </c>
      <c r="O306" s="83"/>
      <c r="P306" s="84">
        <f t="shared" si="32"/>
        <v>0</v>
      </c>
      <c r="Q306" s="84">
        <f t="shared" si="32"/>
        <v>0</v>
      </c>
      <c r="R306" s="84">
        <f t="shared" si="32"/>
        <v>0</v>
      </c>
      <c r="S306" s="83"/>
      <c r="T306" s="83">
        <v>1000</v>
      </c>
      <c r="U306" s="83"/>
      <c r="V306" s="83">
        <f t="shared" si="34"/>
        <v>1000</v>
      </c>
      <c r="W306" s="83">
        <v>1000</v>
      </c>
      <c r="X306" s="83"/>
      <c r="Y306" s="92"/>
    </row>
    <row r="307" spans="1:25" ht="12.75" customHeight="1">
      <c r="A307" s="85"/>
      <c r="B307" s="86"/>
      <c r="C307" s="86"/>
      <c r="D307" s="86"/>
      <c r="E307" s="93" t="s">
        <v>359</v>
      </c>
      <c r="F307" s="86" t="s">
        <v>360</v>
      </c>
      <c r="G307" s="83">
        <f t="shared" si="33"/>
        <v>0</v>
      </c>
      <c r="H307" s="83"/>
      <c r="I307" s="83"/>
      <c r="J307" s="83"/>
      <c r="K307" s="83">
        <v>1000</v>
      </c>
      <c r="L307" s="83"/>
      <c r="M307" s="83"/>
      <c r="N307" s="83">
        <v>1000</v>
      </c>
      <c r="O307" s="83"/>
      <c r="P307" s="84">
        <f t="shared" si="32"/>
        <v>0</v>
      </c>
      <c r="Q307" s="84">
        <f t="shared" si="32"/>
        <v>0</v>
      </c>
      <c r="R307" s="84">
        <f t="shared" si="32"/>
        <v>0</v>
      </c>
      <c r="S307" s="83"/>
      <c r="T307" s="83">
        <v>1000</v>
      </c>
      <c r="U307" s="83"/>
      <c r="V307" s="83">
        <f t="shared" si="34"/>
        <v>1000</v>
      </c>
      <c r="W307" s="83">
        <v>1000</v>
      </c>
      <c r="X307" s="83"/>
      <c r="Y307" s="92"/>
    </row>
    <row r="308" spans="1:25" ht="12.75" customHeight="1">
      <c r="A308" s="85"/>
      <c r="B308" s="86"/>
      <c r="C308" s="86"/>
      <c r="D308" s="86"/>
      <c r="E308" s="98" t="s">
        <v>503</v>
      </c>
      <c r="F308" s="86">
        <v>4729</v>
      </c>
      <c r="G308" s="83">
        <f t="shared" si="33"/>
        <v>0</v>
      </c>
      <c r="H308" s="83"/>
      <c r="I308" s="83"/>
      <c r="J308" s="83">
        <f t="shared" si="35"/>
        <v>0</v>
      </c>
      <c r="K308" s="83"/>
      <c r="L308" s="83"/>
      <c r="M308" s="83">
        <f t="shared" si="31"/>
        <v>0</v>
      </c>
      <c r="N308" s="83"/>
      <c r="O308" s="83"/>
      <c r="P308" s="84">
        <f t="shared" si="32"/>
        <v>0</v>
      </c>
      <c r="Q308" s="84">
        <f t="shared" si="32"/>
        <v>0</v>
      </c>
      <c r="R308" s="84">
        <f t="shared" si="32"/>
        <v>0</v>
      </c>
      <c r="S308" s="83">
        <f>+T308+U308</f>
        <v>0</v>
      </c>
      <c r="T308" s="83"/>
      <c r="U308" s="83"/>
      <c r="V308" s="83">
        <f t="shared" si="34"/>
        <v>0</v>
      </c>
      <c r="W308" s="83"/>
      <c r="X308" s="83"/>
      <c r="Y308" s="92"/>
    </row>
    <row r="309" spans="1:25" s="45" customFormat="1" ht="46.5" hidden="1" customHeight="1">
      <c r="A309" s="52"/>
      <c r="B309" s="82" t="s">
        <v>300</v>
      </c>
      <c r="C309" s="82" t="s">
        <v>240</v>
      </c>
      <c r="D309" s="82" t="s">
        <v>188</v>
      </c>
      <c r="E309" s="94" t="s">
        <v>311</v>
      </c>
      <c r="F309" s="97"/>
      <c r="G309" s="83">
        <f t="shared" si="33"/>
        <v>0</v>
      </c>
      <c r="H309" s="95"/>
      <c r="I309" s="95"/>
      <c r="J309" s="83">
        <f t="shared" si="35"/>
        <v>0</v>
      </c>
      <c r="K309" s="95"/>
      <c r="L309" s="95"/>
      <c r="M309" s="83">
        <f t="shared" si="31"/>
        <v>0</v>
      </c>
      <c r="N309" s="95"/>
      <c r="O309" s="95"/>
      <c r="P309" s="84">
        <f t="shared" si="32"/>
        <v>0</v>
      </c>
      <c r="Q309" s="84">
        <f t="shared" si="32"/>
        <v>0</v>
      </c>
      <c r="R309" s="84">
        <f t="shared" si="32"/>
        <v>0</v>
      </c>
      <c r="S309" s="83">
        <f>+T309+U309</f>
        <v>0</v>
      </c>
      <c r="T309" s="95"/>
      <c r="U309" s="95"/>
      <c r="V309" s="83">
        <f t="shared" si="34"/>
        <v>0</v>
      </c>
      <c r="W309" s="95"/>
      <c r="X309" s="95"/>
      <c r="Y309" s="92"/>
    </row>
    <row r="310" spans="1:25" s="45" customFormat="1" ht="24.75" customHeight="1">
      <c r="A310" s="52"/>
      <c r="B310" s="82" t="s">
        <v>312</v>
      </c>
      <c r="C310" s="82" t="s">
        <v>191</v>
      </c>
      <c r="D310" s="82" t="s">
        <v>188</v>
      </c>
      <c r="E310" s="94" t="s">
        <v>314</v>
      </c>
      <c r="F310" s="97"/>
      <c r="G310" s="83">
        <f>+G312</f>
        <v>0</v>
      </c>
      <c r="H310" s="95">
        <f>+H312</f>
        <v>39000</v>
      </c>
      <c r="I310" s="95"/>
      <c r="J310" s="83">
        <f>+J312</f>
        <v>10791.7</v>
      </c>
      <c r="K310" s="95">
        <f>+K312</f>
        <v>87345</v>
      </c>
      <c r="L310" s="95"/>
      <c r="M310" s="83">
        <f>+M312</f>
        <v>21500</v>
      </c>
      <c r="N310" s="95">
        <f>+N312</f>
        <v>114800</v>
      </c>
      <c r="O310" s="95"/>
      <c r="P310" s="84">
        <f t="shared" si="32"/>
        <v>10708.3</v>
      </c>
      <c r="Q310" s="84">
        <f t="shared" si="32"/>
        <v>27455</v>
      </c>
      <c r="R310" s="84">
        <f t="shared" si="32"/>
        <v>0</v>
      </c>
      <c r="S310" s="83">
        <f>+S312</f>
        <v>23300</v>
      </c>
      <c r="T310" s="95">
        <f>+T312</f>
        <v>132800</v>
      </c>
      <c r="U310" s="95"/>
      <c r="V310" s="83">
        <f t="shared" si="34"/>
        <v>154300</v>
      </c>
      <c r="W310" s="95">
        <f>+W312</f>
        <v>154300</v>
      </c>
      <c r="X310" s="95"/>
      <c r="Y310" s="92"/>
    </row>
    <row r="311" spans="1:25" ht="22.5" customHeight="1">
      <c r="A311" s="41" t="s">
        <v>313</v>
      </c>
      <c r="B311" s="86"/>
      <c r="C311" s="86"/>
      <c r="D311" s="86"/>
      <c r="E311" s="93" t="s">
        <v>193</v>
      </c>
      <c r="F311" s="86"/>
      <c r="G311" s="83">
        <f>+H311+I311</f>
        <v>0</v>
      </c>
      <c r="H311" s="83"/>
      <c r="I311" s="83"/>
      <c r="J311" s="83">
        <f t="shared" si="35"/>
        <v>0</v>
      </c>
      <c r="K311" s="83"/>
      <c r="L311" s="83"/>
      <c r="M311" s="83">
        <f>+N311+O311</f>
        <v>0</v>
      </c>
      <c r="N311" s="83"/>
      <c r="O311" s="83"/>
      <c r="P311" s="84">
        <f t="shared" si="32"/>
        <v>0</v>
      </c>
      <c r="Q311" s="84">
        <f t="shared" si="32"/>
        <v>0</v>
      </c>
      <c r="R311" s="84">
        <f t="shared" si="32"/>
        <v>0</v>
      </c>
      <c r="S311" s="83">
        <f>+T311+U311</f>
        <v>0</v>
      </c>
      <c r="T311" s="83"/>
      <c r="U311" s="83"/>
      <c r="V311" s="83">
        <f t="shared" si="34"/>
        <v>0</v>
      </c>
      <c r="W311" s="83"/>
      <c r="X311" s="83"/>
      <c r="Y311" s="92"/>
    </row>
    <row r="312" spans="1:25" ht="18.75" customHeight="1" thickBot="1">
      <c r="A312" s="52"/>
      <c r="B312" s="86" t="s">
        <v>312</v>
      </c>
      <c r="C312" s="86" t="s">
        <v>191</v>
      </c>
      <c r="D312" s="86" t="s">
        <v>213</v>
      </c>
      <c r="E312" s="93" t="s">
        <v>316</v>
      </c>
      <c r="F312" s="86"/>
      <c r="G312" s="83">
        <f>+G314</f>
        <v>0</v>
      </c>
      <c r="H312" s="116">
        <f>+H314</f>
        <v>39000</v>
      </c>
      <c r="I312" s="83"/>
      <c r="J312" s="83">
        <f>+J314</f>
        <v>10791.7</v>
      </c>
      <c r="K312" s="116">
        <f>+K314</f>
        <v>87345</v>
      </c>
      <c r="L312" s="83"/>
      <c r="M312" s="83">
        <f>+M314</f>
        <v>21500</v>
      </c>
      <c r="N312" s="116">
        <f>+N314</f>
        <v>114800</v>
      </c>
      <c r="O312" s="83"/>
      <c r="P312" s="84">
        <f t="shared" si="32"/>
        <v>10708.3</v>
      </c>
      <c r="Q312" s="84">
        <f t="shared" si="32"/>
        <v>27455</v>
      </c>
      <c r="R312" s="84">
        <f t="shared" si="32"/>
        <v>0</v>
      </c>
      <c r="S312" s="83">
        <f>+S314</f>
        <v>23300</v>
      </c>
      <c r="T312" s="116">
        <f>+T314</f>
        <v>132800</v>
      </c>
      <c r="U312" s="83"/>
      <c r="V312" s="83">
        <f t="shared" si="34"/>
        <v>154300</v>
      </c>
      <c r="W312" s="116">
        <f>+W314</f>
        <v>154300</v>
      </c>
      <c r="X312" s="83"/>
      <c r="Y312" s="92"/>
    </row>
    <row r="313" spans="1:25" ht="18.75" customHeight="1" thickBot="1">
      <c r="A313" s="85" t="s">
        <v>315</v>
      </c>
      <c r="B313" s="86"/>
      <c r="C313" s="86"/>
      <c r="D313" s="86"/>
      <c r="E313" s="93" t="s">
        <v>5</v>
      </c>
      <c r="F313" s="86"/>
      <c r="G313" s="83">
        <f>+H313+I313</f>
        <v>0</v>
      </c>
      <c r="H313" s="83"/>
      <c r="I313" s="83">
        <f>+I315</f>
        <v>0</v>
      </c>
      <c r="J313" s="116">
        <f>+J315</f>
        <v>0</v>
      </c>
      <c r="K313" s="83"/>
      <c r="L313" s="83"/>
      <c r="M313" s="83">
        <f>+N313+O313</f>
        <v>0</v>
      </c>
      <c r="N313" s="83"/>
      <c r="O313" s="83">
        <f>+O315</f>
        <v>0</v>
      </c>
      <c r="P313" s="84">
        <f t="shared" si="32"/>
        <v>0</v>
      </c>
      <c r="Q313" s="84">
        <f t="shared" si="32"/>
        <v>0</v>
      </c>
      <c r="R313" s="84">
        <f t="shared" si="32"/>
        <v>0</v>
      </c>
      <c r="S313" s="83">
        <f>+T313+U313</f>
        <v>0</v>
      </c>
      <c r="T313" s="83"/>
      <c r="U313" s="83">
        <f>+U315</f>
        <v>0</v>
      </c>
      <c r="V313" s="83">
        <f t="shared" si="34"/>
        <v>0</v>
      </c>
      <c r="W313" s="83"/>
      <c r="X313" s="83">
        <f>+X315</f>
        <v>0</v>
      </c>
      <c r="Y313" s="92"/>
    </row>
    <row r="314" spans="1:25" ht="18.75" customHeight="1" thickBot="1">
      <c r="A314" s="52"/>
      <c r="B314" s="86"/>
      <c r="C314" s="86"/>
      <c r="D314" s="86"/>
      <c r="E314" s="93" t="s">
        <v>372</v>
      </c>
      <c r="F314" s="86" t="s">
        <v>373</v>
      </c>
      <c r="G314" s="83"/>
      <c r="H314" s="116">
        <f>+G314+'1'!D110</f>
        <v>39000</v>
      </c>
      <c r="I314" s="83"/>
      <c r="J314" s="83">
        <v>10791.7</v>
      </c>
      <c r="K314" s="116">
        <f>+J314+'1'!G110</f>
        <v>87345</v>
      </c>
      <c r="L314" s="83"/>
      <c r="M314" s="83">
        <v>21500</v>
      </c>
      <c r="N314" s="116">
        <f>+M314+'1'!J110</f>
        <v>114800</v>
      </c>
      <c r="O314" s="83"/>
      <c r="P314" s="84">
        <f>+M314-J314</f>
        <v>10708.3</v>
      </c>
      <c r="Q314" s="84">
        <f t="shared" si="32"/>
        <v>27455</v>
      </c>
      <c r="R314" s="84">
        <f t="shared" si="32"/>
        <v>0</v>
      </c>
      <c r="S314" s="83">
        <v>23300</v>
      </c>
      <c r="T314" s="116">
        <f>+S314+'1'!P110</f>
        <v>132800</v>
      </c>
      <c r="U314" s="116"/>
      <c r="V314" s="83">
        <v>25300</v>
      </c>
      <c r="W314" s="116">
        <f>+V314+'1'!S110</f>
        <v>154300</v>
      </c>
      <c r="X314" s="83"/>
      <c r="Y314" s="92"/>
    </row>
    <row r="315" spans="1:25" ht="19.5" customHeight="1" thickBot="1">
      <c r="A315" s="52"/>
      <c r="B315" s="117"/>
      <c r="C315" s="117"/>
      <c r="D315" s="117"/>
      <c r="E315" s="118" t="s">
        <v>440</v>
      </c>
      <c r="F315" s="117" t="s">
        <v>319</v>
      </c>
      <c r="G315" s="83"/>
      <c r="H315" s="116"/>
      <c r="I315" s="116"/>
      <c r="J315" s="83"/>
      <c r="K315" s="116">
        <v>0</v>
      </c>
      <c r="L315" s="116"/>
      <c r="M315" s="83"/>
      <c r="N315" s="116">
        <v>0</v>
      </c>
      <c r="O315" s="116"/>
      <c r="P315" s="84">
        <f t="shared" si="32"/>
        <v>0</v>
      </c>
      <c r="Q315" s="84">
        <f t="shared" si="32"/>
        <v>0</v>
      </c>
      <c r="R315" s="84">
        <f t="shared" si="32"/>
        <v>0</v>
      </c>
      <c r="S315" s="83"/>
      <c r="T315" s="116">
        <v>0</v>
      </c>
      <c r="U315" s="116"/>
      <c r="V315" s="83"/>
      <c r="W315" s="116">
        <v>0</v>
      </c>
      <c r="X315" s="116"/>
      <c r="Y315" s="119"/>
    </row>
    <row r="316" spans="1:25" ht="11.25" thickBot="1">
      <c r="A316" s="64"/>
      <c r="M316" s="79" t="s">
        <v>523</v>
      </c>
    </row>
    <row r="318" spans="1:25">
      <c r="K318" s="33">
        <f>K315-J315</f>
        <v>0</v>
      </c>
    </row>
  </sheetData>
  <mergeCells count="34">
    <mergeCell ref="Y208:Y212"/>
    <mergeCell ref="Y304:Y305"/>
    <mergeCell ref="Y33:Y34"/>
    <mergeCell ref="Y77:Y78"/>
    <mergeCell ref="Y116:Y118"/>
    <mergeCell ref="Y122:Y123"/>
    <mergeCell ref="Y124:Y129"/>
    <mergeCell ref="Y132:Y135"/>
    <mergeCell ref="Y3:Y4"/>
    <mergeCell ref="G2:I2"/>
    <mergeCell ref="J2:L2"/>
    <mergeCell ref="G3:G4"/>
    <mergeCell ref="H3:I3"/>
    <mergeCell ref="J3:J4"/>
    <mergeCell ref="K3:L3"/>
    <mergeCell ref="M2:O2"/>
    <mergeCell ref="S2:U2"/>
    <mergeCell ref="V2:X2"/>
    <mergeCell ref="F2:F4"/>
    <mergeCell ref="W3:X3"/>
    <mergeCell ref="A1:X1"/>
    <mergeCell ref="E2:E4"/>
    <mergeCell ref="A2:A4"/>
    <mergeCell ref="B2:B4"/>
    <mergeCell ref="C2:C4"/>
    <mergeCell ref="D2:D4"/>
    <mergeCell ref="P2:R2"/>
    <mergeCell ref="P3:P4"/>
    <mergeCell ref="M3:M4"/>
    <mergeCell ref="N3:O3"/>
    <mergeCell ref="S3:S4"/>
    <mergeCell ref="T3:U3"/>
    <mergeCell ref="V3:V4"/>
    <mergeCell ref="Q3:R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Лист2</vt:lpstr>
      <vt:lpstr>Лист3</vt:lpstr>
      <vt:lpstr>'3'!Заголовки_для_печати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Администратор</cp:lastModifiedBy>
  <cp:lastPrinted>2023-02-21T06:57:07Z</cp:lastPrinted>
  <dcterms:created xsi:type="dcterms:W3CDTF">2022-06-16T10:33:45Z</dcterms:created>
  <dcterms:modified xsi:type="dcterms:W3CDTF">2026-06-13T11:47:19Z</dcterms:modified>
</cp:coreProperties>
</file>